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<sst xmlns="http://schemas.openxmlformats.org/spreadsheetml/2006/main" count="247" uniqueCount="92">
  <si>
    <t>The Actuary's Free Study Guide for Exam 6</t>
  </si>
  <si>
    <t>Created by G. Stolyarov II</t>
  </si>
  <si>
    <t>Published under the Creative Commons Attribution Share-Alike License 3.0</t>
  </si>
  <si>
    <r>
      <rPr>
        <b/>
        <sz val="11"/>
        <color indexed="8"/>
        <rFont val="Calibri"/>
        <family val="2"/>
      </rPr>
      <t>Source:</t>
    </r>
    <r>
      <rPr>
        <sz val="11"/>
        <color indexed="8"/>
        <rFont val="Calibri"/>
        <family val="2"/>
      </rPr>
      <t xml:space="preserve"> Friedland, Jacqueline F.</t>
    </r>
    <r>
      <rPr>
        <i/>
        <sz val="11"/>
        <color indexed="8"/>
        <rFont val="Calibri"/>
        <family val="2"/>
      </rPr>
      <t xml:space="preserve"> </t>
    </r>
    <r>
      <rPr>
        <sz val="11"/>
        <color indexed="8"/>
        <rFont val="Calibri"/>
        <family val="2"/>
      </rPr>
      <t xml:space="preserve"> </t>
    </r>
  </si>
  <si>
    <t>Estimating Unpaid Claims Using Basic Techniques</t>
  </si>
  <si>
    <t>This study guide is Mr. Stolyarov's work alone and is not affiliated with any other individual(s) or organization(s) whose works are cited.</t>
  </si>
  <si>
    <t xml:space="preserve"> Section 39</t>
  </si>
  <si>
    <r>
      <t xml:space="preserve">Problem S6-39-1. </t>
    </r>
    <r>
      <rPr>
        <sz val="10"/>
        <rFont val="Arial"/>
        <family val="2"/>
      </rPr>
      <t xml:space="preserve">You are given the following data for allocated loss adjustment expenses (ALAE) for Insurer Δ.  </t>
    </r>
  </si>
  <si>
    <t>Casualty Actuarial Society. July 2009. Chapter 16, pp. 375-385.</t>
  </si>
  <si>
    <t>Accident Year</t>
  </si>
  <si>
    <t>60 (Ult.)</t>
  </si>
  <si>
    <t>(a) Develop age-to-age factors for reported claims.</t>
  </si>
  <si>
    <t>(b) Select development factors to ultimate for reported claims, working from simple arithmetic means of the age-to-age factors.</t>
  </si>
  <si>
    <t xml:space="preserve">(c) Develop age-to-age factors for paid claims. </t>
  </si>
  <si>
    <t>(d) Select development factors to ultimate for paid claims, working from simple arithmetic means of the age-to-age factors.</t>
  </si>
  <si>
    <t>An answer template is provided to the side. Excel formulas may and should be used.</t>
  </si>
  <si>
    <t xml:space="preserve">After you develop your answers, compare them to the key below. </t>
  </si>
  <si>
    <t>Reported ALAE as of (Months)</t>
  </si>
  <si>
    <t>Paid ALAE as of (Months)</t>
  </si>
  <si>
    <t>(a) Develop age-to-age factors for reported ALAE.</t>
  </si>
  <si>
    <t>(b) Select development factors to ultimate for reported ALAE, working from simple arithmetic means of the age-to-age factors.</t>
  </si>
  <si>
    <t xml:space="preserve">(c) Develop age-to-age factors for paid ALAE. </t>
  </si>
  <si>
    <t>(d) Select development factors to ultimate for paid ALAE, working from simple arithmetic means of the age-to-age factors.</t>
  </si>
  <si>
    <t>12 to 24</t>
  </si>
  <si>
    <t>24 to 36</t>
  </si>
  <si>
    <t>36 to 48</t>
  </si>
  <si>
    <t>48 to 60 (Ult.)</t>
  </si>
  <si>
    <t>Selected Age-to-Age Factors</t>
  </si>
  <si>
    <t>(b) Selected Factors to Ultimate</t>
  </si>
  <si>
    <t>(d) Selected Factors to Ultimate</t>
  </si>
  <si>
    <t>(a) Age-to-Age Factors for Reported ALAE</t>
  </si>
  <si>
    <t>(c) Age-to-Age Factors for Paid ALAE</t>
  </si>
  <si>
    <t>Answer Template for Problem S6-39-1.</t>
  </si>
  <si>
    <t>Solution Key for Problem S6-39-1.</t>
  </si>
  <si>
    <t>All monetary figures are rounded to whole numbers.</t>
  </si>
  <si>
    <t>(a)</t>
  </si>
  <si>
    <t>(b)</t>
  </si>
  <si>
    <t>(c)</t>
  </si>
  <si>
    <t>Answer Template for Problem S6-39-2.</t>
  </si>
  <si>
    <t>Projected Ultimate ALAE, Using Reported Information</t>
  </si>
  <si>
    <t>Projected Ultimate ALAE, Using Paid Information</t>
  </si>
  <si>
    <t>Solution Key for Problem S6-39-2.</t>
  </si>
  <si>
    <t>Reported Claims as of (Months)</t>
  </si>
  <si>
    <t>Paid Claims as of (Months)</t>
  </si>
  <si>
    <t>(a) Age-to-Age Factors for Reported Claims</t>
  </si>
  <si>
    <t>(c) Age-to-Age Factors for Paid Claims</t>
  </si>
  <si>
    <t>Answer Template for Problem S6-39-3.</t>
  </si>
  <si>
    <t>Solution Key for Problem S6-39-3.</t>
  </si>
  <si>
    <r>
      <t xml:space="preserve">Problem S6-39-3. </t>
    </r>
    <r>
      <rPr>
        <sz val="10"/>
        <rFont val="Arial"/>
        <family val="2"/>
      </rPr>
      <t xml:space="preserve">You are also given the following data for claims (not including loss adjustment expenses) for Insurer Δ.  </t>
    </r>
  </si>
  <si>
    <r>
      <t xml:space="preserve">Problem S6-39-2. </t>
    </r>
    <r>
      <rPr>
        <sz val="10"/>
        <color indexed="8"/>
        <rFont val="Arial"/>
        <family val="2"/>
      </rPr>
      <t>Using the data f</t>
    </r>
    <r>
      <rPr>
        <sz val="10"/>
        <rFont val="Arial"/>
        <family val="2"/>
      </rPr>
      <t xml:space="preserve">or Insurer Δ and the development method, project ALAE for each accident year to ultimate using (a) the selected reported ALAE development factors to ultimate and (b) the selected paid ALAE development factors to ultimate. </t>
    </r>
  </si>
  <si>
    <r>
      <t xml:space="preserve">Problem S6-39-4. </t>
    </r>
    <r>
      <rPr>
        <sz val="10"/>
        <color indexed="8"/>
        <rFont val="Arial"/>
        <family val="2"/>
      </rPr>
      <t>Using the data f</t>
    </r>
    <r>
      <rPr>
        <sz val="10"/>
        <rFont val="Arial"/>
        <family val="2"/>
      </rPr>
      <t>or Insurer Δ and the development method, project claims for each accident year to ultimate using (a) the selected reported claim development factors to ultimate and (b) the selected paid claim development factors to ultimate. (c) As your final selection of projected ultimate claims, pick the simple arithmetic mean of (a) and (b).</t>
    </r>
  </si>
  <si>
    <t>Projected Ultimate Claims, Using Reported Information</t>
  </si>
  <si>
    <t>Projected Ultimate Claims, Using Paid Information</t>
  </si>
  <si>
    <t>Selected Ultimate Claims, Not Including LAE</t>
  </si>
  <si>
    <t>Answer Template for Problem S6-39-4.</t>
  </si>
  <si>
    <t>Solution Key for Problem S6-39-4.</t>
  </si>
  <si>
    <r>
      <t xml:space="preserve">Problem S6-39-5. </t>
    </r>
    <r>
      <rPr>
        <sz val="10"/>
        <color indexed="8"/>
        <rFont val="Arial"/>
        <family val="2"/>
      </rPr>
      <t>Using the data f</t>
    </r>
    <r>
      <rPr>
        <sz val="10"/>
        <rFont val="Arial"/>
        <family val="2"/>
      </rPr>
      <t>or Insurer Δ, develop a triangle for the ratios of paid ALAE to paid claims, not including ALAE.</t>
    </r>
  </si>
  <si>
    <t>Answer Template for Problem S6-39-5.</t>
  </si>
  <si>
    <t>Ratio of Paid ALAE to Paid Claims as of (Months)</t>
  </si>
  <si>
    <t>Solution Key for Problem S6-39-5.</t>
  </si>
  <si>
    <r>
      <t xml:space="preserve">Problem S6-39-6. </t>
    </r>
    <r>
      <rPr>
        <sz val="10"/>
        <color indexed="8"/>
        <rFont val="Arial"/>
        <family val="2"/>
      </rPr>
      <t>Work with the ratios from Solution S6-39-5 f</t>
    </r>
    <r>
      <rPr>
        <sz val="10"/>
        <rFont val="Arial"/>
        <family val="2"/>
      </rPr>
      <t>or Insurer Δ.</t>
    </r>
  </si>
  <si>
    <t>(a) Develop multiplicative age-to-age factors for the ratios of paid ALAE to paid claims.</t>
  </si>
  <si>
    <t>(b) Select multiplicative development factors to ultimate for ratios of paid ALAE to paid claims, working from simple arithmetic means of the age-to-age factors.</t>
  </si>
  <si>
    <t>(c) Select additive development factors to ultimate for ratios of paid ALAE to paid claims, working from simple arithmetic means of the age-to-age factors.</t>
  </si>
  <si>
    <t>(a) Multiplicative Age-to-Age Factors for Ratios of Paid ALAE to Paid Claims</t>
  </si>
  <si>
    <t>(c) Additive Age-to-Age Factors for Ratios of Paid ALAE to Paid Claims</t>
  </si>
  <si>
    <t>Answer Template for Problem S6-39-6.</t>
  </si>
  <si>
    <t>Solution Key for Problem S6-39-6.</t>
  </si>
  <si>
    <r>
      <t xml:space="preserve">Problem S6-39-7. </t>
    </r>
    <r>
      <rPr>
        <sz val="10"/>
        <color indexed="8"/>
        <rFont val="Arial"/>
        <family val="2"/>
      </rPr>
      <t>Continue to work with the ratios from Solution S6-39-5 and development factors from Solution S6-39-6 f</t>
    </r>
    <r>
      <rPr>
        <sz val="10"/>
        <rFont val="Arial"/>
        <family val="2"/>
      </rPr>
      <t>or Insurer Δ.</t>
    </r>
  </si>
  <si>
    <t>(a) For each accident year, develop the ratios of paid ALAE to paid claims to ultimate using multiplicative development factors.</t>
  </si>
  <si>
    <t>(b) For each accident year, develop the ratios of paid ALAE to paid claims to ultimate using additive development factors.</t>
  </si>
  <si>
    <t>(c) Estimate ultimate paid ALAE for each accident year using the ratio method and multiplicative development factors.</t>
  </si>
  <si>
    <t>(c) Estimate ultimate paid ALAE for each accident year using the ratio method and additive development factors.</t>
  </si>
  <si>
    <t xml:space="preserve">Projected Ultimate Ratio of Paid ALAE to Paid Claims, Using Additive Factors </t>
  </si>
  <si>
    <t xml:space="preserve">Projected Ultimate Ratio of Paid ALAE to Paid Claims, Using Multiplicative Factors </t>
  </si>
  <si>
    <t xml:space="preserve">Ultimate Paid ALAE, Using Multiplicative Factors </t>
  </si>
  <si>
    <t xml:space="preserve">Ultimate Paid ALAE, Using Additive Factors </t>
  </si>
  <si>
    <t>(d)</t>
  </si>
  <si>
    <t>Answer Template for Problem S6-39-7.</t>
  </si>
  <si>
    <t>(a) The estimate of unpaid ALAE, as of December 31, 2070, using the development method and reported ALAE.</t>
  </si>
  <si>
    <t>(b)  The estimate of unpaid ALAE, as of December 31, 2070, using the development method and paid ALAE.</t>
  </si>
  <si>
    <t>(c) The estimate of unpaid ALAE, as of December 31, 2070, using paid ALAE, the ratio method, and multiplicative development factors.</t>
  </si>
  <si>
    <t>(d) The estimate of unpaid ALAE, as of December 31, 2070, using paid ALAE, the ratio method, and additive development factors.</t>
  </si>
  <si>
    <r>
      <t xml:space="preserve">Problem S6-39-8. </t>
    </r>
    <r>
      <rPr>
        <sz val="10"/>
        <color indexed="8"/>
        <rFont val="Arial"/>
        <family val="2"/>
      </rPr>
      <t>Continue to work with the data f</t>
    </r>
    <r>
      <rPr>
        <sz val="10"/>
        <rFont val="Arial"/>
        <family val="2"/>
      </rPr>
      <t>or Insurer Δ and find the following for each accident year and in total.</t>
    </r>
  </si>
  <si>
    <t>Answer Template for Problem S6-39-8.</t>
  </si>
  <si>
    <t>Unpaid ALAE, Using Development Method and Reported ALAE</t>
  </si>
  <si>
    <t>Unpaid ALAE, Using Development Method and Paid ALAE</t>
  </si>
  <si>
    <t xml:space="preserve">Unpaid ALAE, Using Ratio Method and Multiplicative Factors </t>
  </si>
  <si>
    <t xml:space="preserve">Unpaid ALAE, Using Ratio Method and Additive Factors </t>
  </si>
  <si>
    <t>Total</t>
  </si>
  <si>
    <t>Solution Key for Problem S6-39-8.</t>
  </si>
  <si>
    <t>Estimation of Unpaid Allocated Loss Adjustment Expenses - Practice Questions and Solutions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</si>
</sst>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1"/>
      <color indexed="8"/>
      <name val="Calibri"/>
      <family val="2"/>
    </font>
    <font>
      <sz val="11"/>
      <color indexed="8"/>
      <name val="Calibri"/>
      <family val="2"/>
    </font>
    <font>
      <b/>
      <u val="single"/>
      <sz val="11"/>
      <color indexed="12"/>
      <name val="Calibri"/>
      <family val="2"/>
    </font>
    <font>
      <u val="single"/>
      <sz val="11"/>
      <color indexed="12"/>
      <name val="Calibri"/>
      <family val="2"/>
    </font>
    <font>
      <i/>
      <sz val="11"/>
      <color indexed="8"/>
      <name val="Calibri"/>
      <family val="2"/>
    </font>
    <font>
      <i/>
      <u val="single"/>
      <sz val="11"/>
      <color indexed="12"/>
      <name val="Calibri"/>
      <family val="2"/>
    </font>
    <font>
      <b/>
      <sz val="10"/>
      <color indexed="8"/>
      <name val="Arial"/>
      <family val="2"/>
    </font>
    <font>
      <b/>
      <sz val="11"/>
      <name val="Calibri"/>
      <family val="2"/>
    </font>
    <font>
      <sz val="11"/>
      <name val="Calibri"/>
      <family val="2"/>
    </font>
    <font>
      <sz val="8"/>
      <name val="Arial"/>
      <family val="0"/>
    </font>
    <font>
      <b/>
      <sz val="10"/>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medium"/>
      <top style="medium"/>
      <bottom style="thin"/>
    </border>
    <border>
      <left style="medium"/>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1">
    <xf numFmtId="0" fontId="0" fillId="0" borderId="0" xfId="0" applyAlignment="1">
      <alignment/>
    </xf>
    <xf numFmtId="0" fontId="8" fillId="0" borderId="10" xfId="52" applyFont="1" applyBorder="1" applyAlignment="1" applyProtection="1">
      <alignment/>
      <protection locked="0"/>
    </xf>
    <xf numFmtId="0" fontId="8" fillId="0" borderId="11" xfId="52" applyFont="1" applyBorder="1" applyAlignment="1" applyProtection="1">
      <alignment/>
      <protection locked="0"/>
    </xf>
    <xf numFmtId="0" fontId="8" fillId="0" borderId="12" xfId="52" applyFont="1" applyBorder="1" applyAlignment="1" applyProtection="1">
      <alignment horizontal="right"/>
      <protection locked="0"/>
    </xf>
    <xf numFmtId="0" fontId="2" fillId="0" borderId="13" xfId="56" applyFont="1" applyBorder="1" applyAlignment="1" applyProtection="1">
      <alignment/>
      <protection locked="0"/>
    </xf>
    <xf numFmtId="0" fontId="9" fillId="0" borderId="14" xfId="56" applyFont="1" applyBorder="1" applyAlignment="1" applyProtection="1">
      <alignment/>
      <protection locked="0"/>
    </xf>
    <xf numFmtId="0" fontId="9" fillId="0" borderId="15" xfId="56" applyFont="1" applyBorder="1" applyAlignment="1" applyProtection="1">
      <alignment/>
      <protection locked="0"/>
    </xf>
    <xf numFmtId="0" fontId="9" fillId="0" borderId="16" xfId="56" applyFont="1" applyBorder="1" applyAlignment="1" applyProtection="1">
      <alignment/>
      <protection locked="0"/>
    </xf>
    <xf numFmtId="0" fontId="9" fillId="0" borderId="17" xfId="52" applyFont="1" applyBorder="1" applyAlignment="1">
      <alignment/>
    </xf>
    <xf numFmtId="0" fontId="9" fillId="0" borderId="18" xfId="52" applyFont="1" applyBorder="1" applyAlignment="1">
      <alignment/>
    </xf>
    <xf numFmtId="0" fontId="9" fillId="0" borderId="19" xfId="52" applyFont="1" applyBorder="1" applyAlignment="1">
      <alignment/>
    </xf>
    <xf numFmtId="0" fontId="9" fillId="0" borderId="20" xfId="52" applyFont="1" applyBorder="1" applyAlignment="1">
      <alignment/>
    </xf>
    <xf numFmtId="0" fontId="2" fillId="0" borderId="17" xfId="56" applyFont="1" applyBorder="1" applyAlignment="1">
      <alignment vertical="distributed"/>
      <protection/>
    </xf>
    <xf numFmtId="0" fontId="9" fillId="0" borderId="18" xfId="56" applyFont="1" applyBorder="1" applyAlignment="1">
      <alignment vertical="distributed"/>
      <protection/>
    </xf>
    <xf numFmtId="0" fontId="9" fillId="0" borderId="19" xfId="56" applyFont="1" applyBorder="1" applyAlignment="1">
      <alignment vertical="distributed"/>
      <protection/>
    </xf>
    <xf numFmtId="0" fontId="9" fillId="0" borderId="20" xfId="56" applyFont="1" applyBorder="1" applyAlignment="1">
      <alignment vertical="distributed"/>
      <protection/>
    </xf>
    <xf numFmtId="0" fontId="9" fillId="0" borderId="17" xfId="52" applyFont="1" applyBorder="1" applyAlignment="1">
      <alignment vertical="distributed"/>
    </xf>
    <xf numFmtId="0" fontId="9" fillId="0" borderId="18" xfId="52" applyFont="1" applyBorder="1" applyAlignment="1">
      <alignment vertical="distributed"/>
    </xf>
    <xf numFmtId="0" fontId="9" fillId="0" borderId="19" xfId="52" applyFont="1" applyBorder="1" applyAlignment="1">
      <alignment vertical="distributed"/>
    </xf>
    <xf numFmtId="0" fontId="9" fillId="0" borderId="20" xfId="52" applyFont="1" applyBorder="1" applyAlignment="1">
      <alignment vertical="distributed"/>
    </xf>
    <xf numFmtId="0" fontId="2" fillId="0" borderId="21" xfId="56" applyFont="1" applyBorder="1" applyAlignment="1">
      <alignment/>
      <protection/>
    </xf>
    <xf numFmtId="0" fontId="9" fillId="0" borderId="22" xfId="56" applyFont="1" applyBorder="1" applyAlignment="1">
      <alignment/>
      <protection/>
    </xf>
    <xf numFmtId="0" fontId="9" fillId="0" borderId="23" xfId="56" applyFont="1" applyBorder="1" applyAlignment="1">
      <alignment/>
      <protection/>
    </xf>
    <xf numFmtId="0" fontId="9" fillId="0" borderId="24" xfId="56" applyFont="1" applyBorder="1" applyAlignment="1">
      <alignment/>
      <protection/>
    </xf>
    <xf numFmtId="0" fontId="0" fillId="0" borderId="25" xfId="0" applyBorder="1" applyAlignment="1">
      <alignment/>
    </xf>
    <xf numFmtId="0" fontId="11" fillId="0" borderId="26" xfId="0" applyFont="1" applyBorder="1" applyAlignment="1">
      <alignment vertical="distributed"/>
    </xf>
    <xf numFmtId="0" fontId="8" fillId="0" borderId="26" xfId="52" applyFont="1" applyBorder="1" applyAlignment="1" applyProtection="1">
      <alignment/>
      <protection locked="0"/>
    </xf>
    <xf numFmtId="0" fontId="8" fillId="0" borderId="27" xfId="52" applyFont="1" applyBorder="1" applyAlignment="1" applyProtection="1">
      <alignment/>
      <protection locked="0"/>
    </xf>
    <xf numFmtId="0" fontId="8" fillId="0" borderId="28" xfId="52" applyFont="1" applyBorder="1" applyAlignment="1" applyProtection="1">
      <alignment/>
      <protection locked="0"/>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0" borderId="29" xfId="0" applyFont="1" applyBorder="1" applyAlignment="1">
      <alignment vertical="distributed"/>
    </xf>
    <xf numFmtId="0" fontId="11" fillId="0" borderId="30" xfId="0" applyFont="1" applyBorder="1" applyAlignment="1">
      <alignment vertical="distributed"/>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6" xfId="0" applyBorder="1" applyAlignment="1">
      <alignment/>
    </xf>
    <xf numFmtId="0" fontId="8" fillId="0" borderId="34" xfId="52" applyFont="1" applyBorder="1" applyAlignment="1" applyProtection="1">
      <alignment/>
      <protection locked="0"/>
    </xf>
    <xf numFmtId="0" fontId="8" fillId="0" borderId="0" xfId="52" applyFont="1" applyBorder="1" applyAlignment="1" applyProtection="1">
      <alignment horizontal="right"/>
      <protection locked="0"/>
    </xf>
    <xf numFmtId="0" fontId="11" fillId="0" borderId="35" xfId="0" applyFont="1" applyBorder="1" applyAlignment="1">
      <alignment vertical="distributed"/>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 fillId="0" borderId="36" xfId="52" applyFont="1" applyBorder="1"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8" fillId="0" borderId="25" xfId="52" applyFont="1" applyBorder="1" applyAlignment="1" applyProtection="1">
      <alignment/>
      <protection locked="0"/>
    </xf>
    <xf numFmtId="0" fontId="11" fillId="0" borderId="36" xfId="0" applyFont="1" applyBorder="1" applyAlignment="1">
      <alignment/>
    </xf>
    <xf numFmtId="0" fontId="11" fillId="0" borderId="40" xfId="0" applyFont="1" applyBorder="1" applyAlignment="1">
      <alignment vertical="distributed"/>
    </xf>
    <xf numFmtId="0" fontId="11" fillId="0" borderId="0" xfId="0" applyFont="1" applyBorder="1" applyAlignment="1">
      <alignment/>
    </xf>
    <xf numFmtId="0" fontId="11" fillId="0" borderId="0" xfId="0" applyFont="1" applyBorder="1" applyAlignment="1">
      <alignment vertical="distributed"/>
    </xf>
    <xf numFmtId="0" fontId="0" fillId="0" borderId="0" xfId="0" applyBorder="1" applyAlignment="1">
      <alignment/>
    </xf>
    <xf numFmtId="0" fontId="7" fillId="0" borderId="28" xfId="0" applyFont="1" applyBorder="1" applyAlignment="1">
      <alignment vertical="distributed"/>
    </xf>
    <xf numFmtId="0" fontId="0" fillId="0" borderId="0" xfId="0" applyFont="1" applyBorder="1" applyAlignment="1">
      <alignment/>
    </xf>
    <xf numFmtId="1" fontId="0" fillId="0" borderId="18" xfId="0" applyNumberFormat="1" applyBorder="1" applyAlignment="1">
      <alignment/>
    </xf>
    <xf numFmtId="1" fontId="0" fillId="0" borderId="20" xfId="0" applyNumberFormat="1" applyBorder="1" applyAlignment="1">
      <alignment/>
    </xf>
    <xf numFmtId="1" fontId="0" fillId="0" borderId="22" xfId="0" applyNumberFormat="1" applyBorder="1" applyAlignment="1">
      <alignment/>
    </xf>
    <xf numFmtId="1" fontId="0" fillId="0" borderId="24"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0" fillId="0" borderId="19" xfId="0" applyNumberFormat="1" applyBorder="1" applyAlignment="1">
      <alignment/>
    </xf>
    <xf numFmtId="1" fontId="0" fillId="0" borderId="23" xfId="0" applyNumberFormat="1" applyBorder="1" applyAlignment="1">
      <alignment/>
    </xf>
    <xf numFmtId="0" fontId="9" fillId="0" borderId="19" xfId="56" applyFont="1" applyBorder="1" applyAlignment="1" applyProtection="1">
      <alignment/>
      <protection locked="0"/>
    </xf>
    <xf numFmtId="0" fontId="9" fillId="0" borderId="18" xfId="56" applyFont="1" applyBorder="1" applyAlignment="1" applyProtection="1">
      <alignment/>
      <protection locked="0"/>
    </xf>
    <xf numFmtId="0" fontId="9" fillId="0" borderId="22" xfId="56" applyFont="1" applyBorder="1" applyAlignment="1" applyProtection="1">
      <alignment/>
      <protection locked="0"/>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1" fillId="0" borderId="26" xfId="0" applyFont="1" applyBorder="1" applyAlignment="1">
      <alignment horizontal="right"/>
    </xf>
    <xf numFmtId="1" fontId="0" fillId="0" borderId="31" xfId="0" applyNumberFormat="1" applyBorder="1" applyAlignment="1">
      <alignment/>
    </xf>
    <xf numFmtId="1" fontId="0" fillId="0" borderId="32" xfId="0" applyNumberFormat="1" applyBorder="1" applyAlignment="1">
      <alignment/>
    </xf>
    <xf numFmtId="1" fontId="0" fillId="0" borderId="33" xfId="0" applyNumberFormat="1" applyBorder="1" applyAlignment="1">
      <alignment/>
    </xf>
    <xf numFmtId="1" fontId="0" fillId="0" borderId="41" xfId="0" applyNumberFormat="1" applyBorder="1" applyAlignment="1">
      <alignment/>
    </xf>
    <xf numFmtId="0" fontId="11" fillId="0" borderId="34" xfId="0" applyFont="1" applyBorder="1" applyAlignment="1">
      <alignment horizontal="right"/>
    </xf>
    <xf numFmtId="1" fontId="0" fillId="0" borderId="42" xfId="0" applyNumberFormat="1" applyBorder="1" applyAlignment="1">
      <alignment/>
    </xf>
    <xf numFmtId="1" fontId="0" fillId="0" borderId="43" xfId="0" applyNumberFormat="1" applyBorder="1" applyAlignment="1">
      <alignment/>
    </xf>
    <xf numFmtId="0" fontId="0" fillId="0" borderId="44" xfId="0" applyFont="1"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25" xfId="0" applyBorder="1" applyAlignment="1">
      <alignment horizontal="center"/>
    </xf>
    <xf numFmtId="0" fontId="0" fillId="0" borderId="28"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11" fillId="0" borderId="34" xfId="0" applyFont="1" applyBorder="1" applyAlignment="1">
      <alignment horizontal="center" vertical="distributed"/>
    </xf>
    <xf numFmtId="0" fontId="11" fillId="0" borderId="27" xfId="0" applyFont="1" applyBorder="1" applyAlignment="1">
      <alignment horizontal="center" vertical="distributed"/>
    </xf>
    <xf numFmtId="0" fontId="11" fillId="0" borderId="50" xfId="0" applyFont="1" applyBorder="1" applyAlignment="1">
      <alignment horizontal="center" vertical="distributed"/>
    </xf>
    <xf numFmtId="0" fontId="1" fillId="0" borderId="36" xfId="56" applyFont="1" applyBorder="1" applyAlignment="1">
      <alignment horizontal="center" vertical="distributed"/>
      <protection/>
    </xf>
    <xf numFmtId="0" fontId="1" fillId="0" borderId="40" xfId="56" applyFont="1" applyBorder="1" applyAlignment="1">
      <alignment horizontal="center" vertical="distributed"/>
      <protection/>
    </xf>
    <xf numFmtId="0" fontId="7" fillId="0" borderId="34" xfId="0" applyFont="1" applyBorder="1" applyAlignment="1">
      <alignment horizontal="left" vertical="distributed" wrapText="1"/>
    </xf>
    <xf numFmtId="0" fontId="7" fillId="0" borderId="27" xfId="0" applyFont="1" applyBorder="1" applyAlignment="1">
      <alignment horizontal="left" vertical="distributed"/>
    </xf>
    <xf numFmtId="0" fontId="7" fillId="0" borderId="50" xfId="0" applyFont="1" applyBorder="1" applyAlignment="1">
      <alignment horizontal="left" vertical="distributed"/>
    </xf>
    <xf numFmtId="0" fontId="0" fillId="0" borderId="25" xfId="0" applyFont="1" applyBorder="1" applyAlignment="1">
      <alignment horizontal="left"/>
    </xf>
    <xf numFmtId="0" fontId="0" fillId="0" borderId="28" xfId="0" applyFont="1" applyBorder="1" applyAlignment="1">
      <alignment horizontal="left"/>
    </xf>
    <xf numFmtId="0" fontId="0" fillId="0" borderId="47" xfId="0" applyFont="1" applyBorder="1" applyAlignment="1">
      <alignment horizontal="left"/>
    </xf>
    <xf numFmtId="0" fontId="0" fillId="0" borderId="48" xfId="0" applyFont="1" applyBorder="1" applyAlignment="1">
      <alignment horizontal="left"/>
    </xf>
    <xf numFmtId="0" fontId="0" fillId="0" borderId="0" xfId="0" applyBorder="1" applyAlignment="1">
      <alignment horizontal="left"/>
    </xf>
    <xf numFmtId="0" fontId="0" fillId="0" borderId="49" xfId="0" applyBorder="1" applyAlignment="1">
      <alignment horizontal="left"/>
    </xf>
    <xf numFmtId="0" fontId="3" fillId="0" borderId="34" xfId="52" applyFont="1" applyBorder="1" applyAlignment="1">
      <alignment horizontal="center"/>
    </xf>
    <xf numFmtId="0" fontId="3" fillId="0" borderId="27" xfId="52" applyFont="1" applyBorder="1" applyAlignment="1">
      <alignment horizontal="center"/>
    </xf>
    <xf numFmtId="0" fontId="3" fillId="0" borderId="50" xfId="52" applyFont="1" applyBorder="1" applyAlignment="1">
      <alignment horizontal="center"/>
    </xf>
    <xf numFmtId="0" fontId="2" fillId="0" borderId="25" xfId="56" applyBorder="1" applyAlignment="1">
      <alignment horizontal="center" vertical="distributed"/>
      <protection/>
    </xf>
    <xf numFmtId="0" fontId="2" fillId="0" borderId="28" xfId="56" applyBorder="1" applyAlignment="1">
      <alignment horizontal="center" vertical="distributed"/>
      <protection/>
    </xf>
    <xf numFmtId="0" fontId="2" fillId="0" borderId="47" xfId="56" applyBorder="1" applyAlignment="1">
      <alignment horizontal="center" vertical="distributed"/>
      <protection/>
    </xf>
    <xf numFmtId="0" fontId="6" fillId="0" borderId="48" xfId="52" applyFont="1" applyBorder="1" applyAlignment="1">
      <alignment horizontal="center" vertical="distributed"/>
    </xf>
    <xf numFmtId="0" fontId="6" fillId="0" borderId="0" xfId="52" applyFont="1" applyBorder="1" applyAlignment="1">
      <alignment horizontal="center" vertical="distributed"/>
    </xf>
    <xf numFmtId="0" fontId="6" fillId="0" borderId="49" xfId="52" applyFont="1" applyBorder="1" applyAlignment="1">
      <alignment horizontal="center" vertical="distributed"/>
    </xf>
    <xf numFmtId="0" fontId="2" fillId="0" borderId="44" xfId="56" applyFont="1" applyBorder="1" applyAlignment="1">
      <alignment horizontal="center"/>
      <protection/>
    </xf>
    <xf numFmtId="0" fontId="2" fillId="0" borderId="45" xfId="56" applyBorder="1" applyAlignment="1">
      <alignment horizontal="center"/>
      <protection/>
    </xf>
    <xf numFmtId="0" fontId="2" fillId="0" borderId="46" xfId="56" applyBorder="1" applyAlignment="1">
      <alignment horizontal="center"/>
      <protection/>
    </xf>
    <xf numFmtId="0" fontId="1" fillId="0" borderId="25" xfId="56" applyFont="1" applyBorder="1" applyAlignment="1">
      <alignment horizontal="center" vertical="distributed"/>
      <protection/>
    </xf>
    <xf numFmtId="0" fontId="1" fillId="0" borderId="28" xfId="56" applyFont="1" applyBorder="1" applyAlignment="1">
      <alignment horizontal="center" vertical="distributed"/>
      <protection/>
    </xf>
    <xf numFmtId="0" fontId="1" fillId="0" borderId="47" xfId="56" applyFont="1" applyBorder="1" applyAlignment="1">
      <alignment horizontal="center" vertical="distributed"/>
      <protection/>
    </xf>
    <xf numFmtId="0" fontId="3" fillId="0" borderId="48" xfId="52" applyFont="1" applyBorder="1" applyAlignment="1">
      <alignment horizontal="center"/>
    </xf>
    <xf numFmtId="0" fontId="3" fillId="0" borderId="0" xfId="52" applyFont="1" applyBorder="1" applyAlignment="1">
      <alignment horizontal="center"/>
    </xf>
    <xf numFmtId="0" fontId="3" fillId="0" borderId="49" xfId="52" applyFont="1" applyBorder="1" applyAlignment="1">
      <alignment horizontal="center"/>
    </xf>
    <xf numFmtId="0" fontId="1" fillId="0" borderId="44" xfId="56" applyFont="1" applyBorder="1" applyAlignment="1">
      <alignment horizontal="center"/>
      <protection/>
    </xf>
    <xf numFmtId="0" fontId="1" fillId="0" borderId="45" xfId="56" applyFont="1" applyBorder="1" applyAlignment="1">
      <alignment horizontal="center"/>
      <protection/>
    </xf>
    <xf numFmtId="0" fontId="1" fillId="0" borderId="46" xfId="56" applyFont="1" applyBorder="1" applyAlignment="1">
      <alignment horizontal="center"/>
      <protection/>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1" fillId="0" borderId="48" xfId="56" applyFont="1" applyBorder="1" applyAlignment="1">
      <alignment horizontal="center" vertical="distributed"/>
      <protection/>
    </xf>
    <xf numFmtId="0" fontId="0" fillId="0" borderId="25" xfId="0" applyFont="1" applyBorder="1" applyAlignment="1">
      <alignment horizontal="left" vertical="distributed"/>
    </xf>
    <xf numFmtId="0" fontId="0" fillId="0" borderId="28" xfId="0" applyBorder="1" applyAlignment="1">
      <alignment horizontal="left" vertical="distributed"/>
    </xf>
    <xf numFmtId="0" fontId="0" fillId="0" borderId="47" xfId="0" applyBorder="1" applyAlignment="1">
      <alignment horizontal="left" vertical="distributed"/>
    </xf>
    <xf numFmtId="0" fontId="0" fillId="0" borderId="48" xfId="0" applyFont="1" applyBorder="1" applyAlignment="1">
      <alignment horizontal="left" vertical="distributed"/>
    </xf>
    <xf numFmtId="0" fontId="0" fillId="0" borderId="0" xfId="0" applyBorder="1" applyAlignment="1">
      <alignment horizontal="left" vertical="distributed"/>
    </xf>
    <xf numFmtId="0" fontId="0" fillId="0" borderId="49" xfId="0" applyBorder="1" applyAlignment="1">
      <alignment horizontal="left" vertical="distributed"/>
    </xf>
    <xf numFmtId="0" fontId="5" fillId="0" borderId="25" xfId="56" applyFont="1" applyBorder="1" applyAlignment="1">
      <alignment horizontal="center" vertical="distributed"/>
      <protection/>
    </xf>
    <xf numFmtId="0" fontId="5" fillId="0" borderId="28" xfId="56" applyFont="1" applyBorder="1" applyAlignment="1">
      <alignment horizontal="center" vertical="distributed"/>
      <protection/>
    </xf>
    <xf numFmtId="0" fontId="5" fillId="0" borderId="47" xfId="56" applyFont="1" applyBorder="1" applyAlignment="1">
      <alignment horizontal="center" vertical="distributed"/>
      <protection/>
    </xf>
    <xf numFmtId="0" fontId="5" fillId="0" borderId="44" xfId="56" applyFont="1" applyBorder="1" applyAlignment="1">
      <alignment horizontal="center" vertical="distributed"/>
      <protection/>
    </xf>
    <xf numFmtId="0" fontId="5" fillId="0" borderId="45" xfId="56" applyFont="1" applyBorder="1" applyAlignment="1">
      <alignment horizontal="center" vertical="distributed"/>
      <protection/>
    </xf>
    <xf numFmtId="0" fontId="5" fillId="0" borderId="46" xfId="56" applyFont="1" applyBorder="1" applyAlignment="1">
      <alignment horizontal="center" vertical="distributed"/>
      <protection/>
    </xf>
    <xf numFmtId="0" fontId="7" fillId="0" borderId="25" xfId="0" applyFont="1" applyBorder="1" applyAlignment="1">
      <alignment horizontal="center" vertical="distributed" wrapText="1"/>
    </xf>
    <xf numFmtId="0" fontId="7" fillId="0" borderId="28" xfId="0" applyFont="1" applyBorder="1" applyAlignment="1">
      <alignment horizontal="center" vertical="distributed"/>
    </xf>
    <xf numFmtId="0" fontId="7" fillId="0" borderId="47" xfId="0" applyFont="1" applyBorder="1" applyAlignment="1">
      <alignment horizontal="center" vertical="distributed"/>
    </xf>
    <xf numFmtId="0" fontId="11" fillId="0" borderId="34" xfId="0" applyFont="1" applyBorder="1" applyAlignment="1">
      <alignment horizontal="center"/>
    </xf>
    <xf numFmtId="0" fontId="11" fillId="0" borderId="27" xfId="0" applyFont="1" applyBorder="1" applyAlignment="1">
      <alignment horizontal="center"/>
    </xf>
    <xf numFmtId="0" fontId="11" fillId="0" borderId="50" xfId="0" applyFont="1" applyBorder="1" applyAlignment="1">
      <alignment horizontal="center"/>
    </xf>
    <xf numFmtId="0" fontId="0" fillId="0" borderId="48" xfId="0" applyBorder="1" applyAlignment="1">
      <alignment horizontal="left" vertical="distributed"/>
    </xf>
    <xf numFmtId="0" fontId="0" fillId="0" borderId="44" xfId="0" applyFont="1" applyBorder="1" applyAlignment="1">
      <alignment horizontal="left" vertical="distributed"/>
    </xf>
    <xf numFmtId="0" fontId="0" fillId="0" borderId="45" xfId="0" applyBorder="1" applyAlignment="1">
      <alignment horizontal="left" vertical="distributed"/>
    </xf>
    <xf numFmtId="0" fontId="0" fillId="0" borderId="46" xfId="0" applyBorder="1" applyAlignment="1">
      <alignment horizontal="left" vertical="distributed"/>
    </xf>
    <xf numFmtId="0" fontId="0" fillId="0" borderId="28" xfId="0" applyBorder="1" applyAlignment="1">
      <alignment horizontal="left"/>
    </xf>
    <xf numFmtId="0" fontId="0" fillId="0" borderId="47" xfId="0" applyBorder="1" applyAlignment="1">
      <alignment horizontal="left"/>
    </xf>
    <xf numFmtId="0" fontId="0" fillId="0" borderId="25" xfId="0" applyBorder="1" applyAlignment="1">
      <alignment horizontal="center" vertical="distributed"/>
    </xf>
    <xf numFmtId="0" fontId="0" fillId="0" borderId="28" xfId="0" applyBorder="1" applyAlignment="1">
      <alignment horizontal="center" vertical="distributed"/>
    </xf>
    <xf numFmtId="0" fontId="0" fillId="0" borderId="47" xfId="0" applyBorder="1" applyAlignment="1">
      <alignment horizontal="center" vertical="distributed"/>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tionalargumentator.com/actuaryguide/6-study-guide.html" TargetMode="External" /><Relationship Id="rId2" Type="http://schemas.openxmlformats.org/officeDocument/2006/relationships/hyperlink" Target="http://creativecommons.org/licenses/by-sa/3.0/" TargetMode="External" /><Relationship Id="rId3" Type="http://schemas.openxmlformats.org/officeDocument/2006/relationships/hyperlink" Target="http://www.casact.org/pubs/Friedland_estimating.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2"/>
  <sheetViews>
    <sheetView tabSelected="1" zoomScalePageLayoutView="0" workbookViewId="0" topLeftCell="A1">
      <selection activeCell="A2" sqref="A2:F2"/>
    </sheetView>
  </sheetViews>
  <sheetFormatPr defaultColWidth="9.140625" defaultRowHeight="12.75"/>
  <cols>
    <col min="1" max="1" width="19.57421875" style="0" customWidth="1"/>
    <col min="2" max="2" width="19.28125" style="0" customWidth="1"/>
    <col min="3" max="3" width="18.140625" style="0" customWidth="1"/>
    <col min="4" max="4" width="17.7109375" style="0" customWidth="1"/>
    <col min="5" max="5" width="19.00390625" style="0" customWidth="1"/>
    <col min="6" max="6" width="24.00390625" style="0" customWidth="1"/>
    <col min="8" max="8" width="14.7109375" style="0" customWidth="1"/>
    <col min="9" max="9" width="11.7109375" style="0" customWidth="1"/>
    <col min="10" max="10" width="15.421875" style="0" customWidth="1"/>
    <col min="11" max="11" width="14.140625" style="0" customWidth="1"/>
    <col min="12" max="12" width="18.28125" style="0" customWidth="1"/>
    <col min="13" max="13" width="14.00390625" style="0" customWidth="1"/>
  </cols>
  <sheetData>
    <row r="1" spans="1:6" ht="15">
      <c r="A1" s="121" t="s">
        <v>91</v>
      </c>
      <c r="B1" s="122"/>
      <c r="C1" s="122"/>
      <c r="D1" s="122"/>
      <c r="E1" s="122"/>
      <c r="F1" s="123"/>
    </row>
    <row r="2" spans="1:6" ht="15">
      <c r="A2" s="124" t="s">
        <v>0</v>
      </c>
      <c r="B2" s="125"/>
      <c r="C2" s="125"/>
      <c r="D2" s="125"/>
      <c r="E2" s="125"/>
      <c r="F2" s="126"/>
    </row>
    <row r="3" spans="1:6" ht="15.75" thickBot="1">
      <c r="A3" s="127" t="s">
        <v>6</v>
      </c>
      <c r="B3" s="128"/>
      <c r="C3" s="128" t="s">
        <v>1</v>
      </c>
      <c r="D3" s="128"/>
      <c r="E3" s="128"/>
      <c r="F3" s="129"/>
    </row>
    <row r="4" spans="1:6" ht="15.75" thickBot="1">
      <c r="A4" s="109" t="s">
        <v>2</v>
      </c>
      <c r="B4" s="110"/>
      <c r="C4" s="110"/>
      <c r="D4" s="110"/>
      <c r="E4" s="110"/>
      <c r="F4" s="111"/>
    </row>
    <row r="5" spans="1:6" ht="15">
      <c r="A5" s="112" t="s">
        <v>3</v>
      </c>
      <c r="B5" s="113"/>
      <c r="C5" s="113"/>
      <c r="D5" s="113"/>
      <c r="E5" s="113"/>
      <c r="F5" s="114"/>
    </row>
    <row r="6" spans="1:6" ht="15">
      <c r="A6" s="115" t="s">
        <v>4</v>
      </c>
      <c r="B6" s="116"/>
      <c r="C6" s="116"/>
      <c r="D6" s="116"/>
      <c r="E6" s="116"/>
      <c r="F6" s="117"/>
    </row>
    <row r="7" spans="1:6" ht="15.75" thickBot="1">
      <c r="A7" s="118" t="s">
        <v>8</v>
      </c>
      <c r="B7" s="119"/>
      <c r="C7" s="119"/>
      <c r="D7" s="119"/>
      <c r="E7" s="119"/>
      <c r="F7" s="120"/>
    </row>
    <row r="8" spans="1:6" ht="12.75">
      <c r="A8" s="140" t="s">
        <v>5</v>
      </c>
      <c r="B8" s="141"/>
      <c r="C8" s="141"/>
      <c r="D8" s="141"/>
      <c r="E8" s="141"/>
      <c r="F8" s="142"/>
    </row>
    <row r="9" spans="1:6" ht="15.75" customHeight="1" thickBot="1">
      <c r="A9" s="143"/>
      <c r="B9" s="144"/>
      <c r="C9" s="144"/>
      <c r="D9" s="144"/>
      <c r="E9" s="144"/>
      <c r="F9" s="145"/>
    </row>
    <row r="10" spans="1:14" ht="13.5" customHeight="1" thickBot="1">
      <c r="A10" s="146" t="s">
        <v>7</v>
      </c>
      <c r="B10" s="147"/>
      <c r="C10" s="147"/>
      <c r="D10" s="147"/>
      <c r="E10" s="147"/>
      <c r="F10" s="148"/>
      <c r="I10" s="95" t="s">
        <v>32</v>
      </c>
      <c r="J10" s="96"/>
      <c r="K10" s="96"/>
      <c r="L10" s="96"/>
      <c r="M10" s="96"/>
      <c r="N10" s="97"/>
    </row>
    <row r="11" spans="1:14" ht="15.75" thickBot="1">
      <c r="A11" s="98" t="s">
        <v>9</v>
      </c>
      <c r="B11" s="121" t="s">
        <v>17</v>
      </c>
      <c r="C11" s="122"/>
      <c r="D11" s="122"/>
      <c r="E11" s="122"/>
      <c r="F11" s="123"/>
      <c r="I11" s="24"/>
      <c r="J11" s="149" t="s">
        <v>30</v>
      </c>
      <c r="K11" s="150"/>
      <c r="L11" s="150"/>
      <c r="M11" s="150"/>
      <c r="N11" s="151"/>
    </row>
    <row r="12" spans="1:14" ht="26.25" thickBot="1">
      <c r="A12" s="133"/>
      <c r="B12" s="1">
        <v>12</v>
      </c>
      <c r="C12" s="2">
        <v>24</v>
      </c>
      <c r="D12" s="2">
        <v>36</v>
      </c>
      <c r="E12" s="2">
        <v>48</v>
      </c>
      <c r="F12" s="3" t="s">
        <v>10</v>
      </c>
      <c r="I12" s="25" t="s">
        <v>9</v>
      </c>
      <c r="J12" s="26" t="s">
        <v>23</v>
      </c>
      <c r="K12" s="26" t="s">
        <v>24</v>
      </c>
      <c r="L12" s="27" t="s">
        <v>25</v>
      </c>
      <c r="M12" s="26" t="s">
        <v>26</v>
      </c>
      <c r="N12" s="28"/>
    </row>
    <row r="13" spans="1:14" ht="15">
      <c r="A13" s="4">
        <v>2066</v>
      </c>
      <c r="B13" s="5">
        <v>2350</v>
      </c>
      <c r="C13" s="6">
        <v>3040</v>
      </c>
      <c r="D13" s="6">
        <v>3670</v>
      </c>
      <c r="E13" s="6">
        <v>4020</v>
      </c>
      <c r="F13" s="7">
        <v>4250</v>
      </c>
      <c r="I13" s="4">
        <v>2066</v>
      </c>
      <c r="J13" s="29"/>
      <c r="K13" s="30"/>
      <c r="L13" s="30"/>
      <c r="M13" s="31"/>
      <c r="N13" s="32"/>
    </row>
    <row r="14" spans="1:14" ht="15">
      <c r="A14" s="8">
        <v>2067</v>
      </c>
      <c r="B14" s="9">
        <v>2500</v>
      </c>
      <c r="C14" s="10">
        <v>3100</v>
      </c>
      <c r="D14" s="10">
        <v>3800</v>
      </c>
      <c r="E14" s="10">
        <v>4100</v>
      </c>
      <c r="F14" s="11"/>
      <c r="I14" s="8">
        <v>2067</v>
      </c>
      <c r="J14" s="33"/>
      <c r="K14" s="34"/>
      <c r="L14" s="34"/>
      <c r="M14" s="35"/>
      <c r="N14" s="32"/>
    </row>
    <row r="15" spans="1:14" ht="15">
      <c r="A15" s="12">
        <v>2068</v>
      </c>
      <c r="B15" s="13">
        <v>2550</v>
      </c>
      <c r="C15" s="14">
        <v>3200</v>
      </c>
      <c r="D15" s="14">
        <v>3760</v>
      </c>
      <c r="E15" s="14"/>
      <c r="F15" s="15"/>
      <c r="I15" s="12">
        <v>2068</v>
      </c>
      <c r="J15" s="33"/>
      <c r="K15" s="34"/>
      <c r="L15" s="34"/>
      <c r="M15" s="35"/>
      <c r="N15" s="32"/>
    </row>
    <row r="16" spans="1:14" ht="15.75" thickBot="1">
      <c r="A16" s="16">
        <v>2069</v>
      </c>
      <c r="B16" s="17">
        <v>2301</v>
      </c>
      <c r="C16" s="18">
        <v>3120</v>
      </c>
      <c r="D16" s="18"/>
      <c r="E16" s="18"/>
      <c r="F16" s="19"/>
      <c r="I16" s="16">
        <v>2069</v>
      </c>
      <c r="J16" s="33"/>
      <c r="K16" s="34"/>
      <c r="L16" s="34"/>
      <c r="M16" s="35"/>
      <c r="N16" s="32"/>
    </row>
    <row r="17" spans="1:14" ht="39" thickBot="1">
      <c r="A17" s="20">
        <v>2070</v>
      </c>
      <c r="B17" s="21">
        <v>2403</v>
      </c>
      <c r="C17" s="22"/>
      <c r="D17" s="22"/>
      <c r="E17" s="22"/>
      <c r="F17" s="23"/>
      <c r="I17" s="36" t="s">
        <v>27</v>
      </c>
      <c r="J17" s="29"/>
      <c r="K17" s="30"/>
      <c r="L17" s="30"/>
      <c r="M17" s="31"/>
      <c r="N17" s="32"/>
    </row>
    <row r="18" spans="1:14" ht="51.75" thickBot="1">
      <c r="A18" s="98" t="s">
        <v>9</v>
      </c>
      <c r="B18" s="121" t="s">
        <v>18</v>
      </c>
      <c r="C18" s="122"/>
      <c r="D18" s="122"/>
      <c r="E18" s="122"/>
      <c r="F18" s="123"/>
      <c r="I18" s="37" t="s">
        <v>28</v>
      </c>
      <c r="J18" s="38"/>
      <c r="K18" s="39"/>
      <c r="L18" s="39"/>
      <c r="M18" s="40"/>
      <c r="N18" s="32"/>
    </row>
    <row r="19" spans="1:14" ht="15.75" thickBot="1">
      <c r="A19" s="133"/>
      <c r="B19" s="1">
        <v>12</v>
      </c>
      <c r="C19" s="2">
        <v>24</v>
      </c>
      <c r="D19" s="2">
        <v>36</v>
      </c>
      <c r="E19" s="2">
        <v>48</v>
      </c>
      <c r="F19" s="3" t="s">
        <v>10</v>
      </c>
      <c r="I19" s="41"/>
      <c r="J19" s="149" t="s">
        <v>31</v>
      </c>
      <c r="K19" s="150"/>
      <c r="L19" s="150"/>
      <c r="M19" s="150"/>
      <c r="N19" s="151"/>
    </row>
    <row r="20" spans="1:14" ht="26.25" thickBot="1">
      <c r="A20" s="4">
        <v>2066</v>
      </c>
      <c r="B20" s="5">
        <v>1200</v>
      </c>
      <c r="C20" s="6">
        <v>2222</v>
      </c>
      <c r="D20" s="6">
        <v>3055</v>
      </c>
      <c r="E20" s="6">
        <v>3806</v>
      </c>
      <c r="F20" s="7">
        <v>4250</v>
      </c>
      <c r="I20" s="25" t="s">
        <v>9</v>
      </c>
      <c r="J20" s="42" t="s">
        <v>23</v>
      </c>
      <c r="K20" s="26" t="s">
        <v>24</v>
      </c>
      <c r="L20" s="27" t="s">
        <v>25</v>
      </c>
      <c r="M20" s="26" t="s">
        <v>26</v>
      </c>
      <c r="N20" s="43"/>
    </row>
    <row r="21" spans="1:14" ht="15">
      <c r="A21" s="8">
        <v>2067</v>
      </c>
      <c r="B21" s="9">
        <v>1250</v>
      </c>
      <c r="C21" s="10">
        <v>2540</v>
      </c>
      <c r="D21" s="10">
        <v>3200</v>
      </c>
      <c r="E21" s="10">
        <v>3900</v>
      </c>
      <c r="F21" s="11"/>
      <c r="I21" s="4">
        <v>2066</v>
      </c>
      <c r="J21" s="29"/>
      <c r="K21" s="30"/>
      <c r="L21" s="30"/>
      <c r="M21" s="31"/>
      <c r="N21" s="32"/>
    </row>
    <row r="22" spans="1:14" ht="15">
      <c r="A22" s="12">
        <v>2068</v>
      </c>
      <c r="B22" s="13">
        <v>1230</v>
      </c>
      <c r="C22" s="14">
        <v>2008</v>
      </c>
      <c r="D22" s="14">
        <v>3109</v>
      </c>
      <c r="E22" s="14"/>
      <c r="F22" s="15"/>
      <c r="I22" s="8">
        <v>2067</v>
      </c>
      <c r="J22" s="33"/>
      <c r="K22" s="34"/>
      <c r="L22" s="34"/>
      <c r="M22" s="35"/>
      <c r="N22" s="32"/>
    </row>
    <row r="23" spans="1:14" ht="15">
      <c r="A23" s="16">
        <v>2069</v>
      </c>
      <c r="B23" s="17">
        <v>1222</v>
      </c>
      <c r="C23" s="18">
        <v>2234</v>
      </c>
      <c r="D23" s="18"/>
      <c r="E23" s="18"/>
      <c r="F23" s="19"/>
      <c r="I23" s="12">
        <v>2068</v>
      </c>
      <c r="J23" s="33"/>
      <c r="K23" s="34"/>
      <c r="L23" s="34"/>
      <c r="M23" s="35"/>
      <c r="N23" s="32"/>
    </row>
    <row r="24" spans="1:14" ht="15.75" thickBot="1">
      <c r="A24" s="20">
        <v>2070</v>
      </c>
      <c r="B24" s="21">
        <v>1140</v>
      </c>
      <c r="C24" s="22"/>
      <c r="D24" s="22"/>
      <c r="E24" s="22"/>
      <c r="F24" s="23"/>
      <c r="I24" s="16">
        <v>2069</v>
      </c>
      <c r="J24" s="33"/>
      <c r="K24" s="34"/>
      <c r="L24" s="34"/>
      <c r="M24" s="35"/>
      <c r="N24" s="32"/>
    </row>
    <row r="25" spans="1:14" ht="38.25">
      <c r="A25" s="134" t="s">
        <v>19</v>
      </c>
      <c r="B25" s="135"/>
      <c r="C25" s="135"/>
      <c r="D25" s="135"/>
      <c r="E25" s="135"/>
      <c r="F25" s="135"/>
      <c r="G25" s="136"/>
      <c r="I25" s="44" t="s">
        <v>27</v>
      </c>
      <c r="J25" s="29"/>
      <c r="K25" s="30"/>
      <c r="L25" s="30"/>
      <c r="M25" s="31"/>
      <c r="N25" s="32"/>
    </row>
    <row r="26" spans="1:14" ht="51.75" thickBot="1">
      <c r="A26" s="137" t="s">
        <v>20</v>
      </c>
      <c r="B26" s="138"/>
      <c r="C26" s="138"/>
      <c r="D26" s="138"/>
      <c r="E26" s="138"/>
      <c r="F26" s="138"/>
      <c r="G26" s="139"/>
      <c r="I26" s="37" t="s">
        <v>29</v>
      </c>
      <c r="J26" s="45"/>
      <c r="K26" s="46"/>
      <c r="L26" s="46"/>
      <c r="M26" s="47"/>
      <c r="N26" s="32"/>
    </row>
    <row r="27" spans="1:7" ht="12.75">
      <c r="A27" s="152" t="s">
        <v>21</v>
      </c>
      <c r="B27" s="138"/>
      <c r="C27" s="138"/>
      <c r="D27" s="138"/>
      <c r="E27" s="138"/>
      <c r="F27" s="138"/>
      <c r="G27" s="139"/>
    </row>
    <row r="28" spans="1:7" ht="13.5" customHeight="1" thickBot="1">
      <c r="A28" s="153" t="s">
        <v>22</v>
      </c>
      <c r="B28" s="154"/>
      <c r="C28" s="154"/>
      <c r="D28" s="154"/>
      <c r="E28" s="154"/>
      <c r="F28" s="154"/>
      <c r="G28" s="155"/>
    </row>
    <row r="29" spans="1:6" ht="12.75" customHeight="1" thickBot="1">
      <c r="A29" s="86" t="s">
        <v>15</v>
      </c>
      <c r="B29" s="87"/>
      <c r="C29" s="87"/>
      <c r="D29" s="87"/>
      <c r="E29" s="87"/>
      <c r="F29" s="88"/>
    </row>
    <row r="30" spans="1:12" ht="13.5" customHeight="1" thickBot="1">
      <c r="A30" s="130" t="s">
        <v>16</v>
      </c>
      <c r="B30" s="131"/>
      <c r="C30" s="131"/>
      <c r="D30" s="131"/>
      <c r="E30" s="131"/>
      <c r="F30" s="132"/>
      <c r="I30" s="95" t="s">
        <v>38</v>
      </c>
      <c r="J30" s="96"/>
      <c r="K30" s="97"/>
      <c r="L30" s="56"/>
    </row>
    <row r="31" spans="1:12" ht="13.5" customHeight="1" thickBot="1">
      <c r="A31" s="95" t="s">
        <v>33</v>
      </c>
      <c r="B31" s="96"/>
      <c r="C31" s="96"/>
      <c r="D31" s="96"/>
      <c r="E31" s="96"/>
      <c r="F31" s="97"/>
      <c r="I31" s="98" t="s">
        <v>9</v>
      </c>
      <c r="J31" s="53" t="s">
        <v>35</v>
      </c>
      <c r="K31" s="53" t="s">
        <v>36</v>
      </c>
      <c r="L31" s="55"/>
    </row>
    <row r="32" spans="1:12" ht="63.75" customHeight="1" thickBot="1">
      <c r="A32" s="24"/>
      <c r="B32" s="95" t="s">
        <v>30</v>
      </c>
      <c r="C32" s="96"/>
      <c r="D32" s="96"/>
      <c r="E32" s="96"/>
      <c r="F32" s="97"/>
      <c r="I32" s="99"/>
      <c r="J32" s="54" t="s">
        <v>39</v>
      </c>
      <c r="K32" s="54" t="s">
        <v>40</v>
      </c>
      <c r="L32" s="56"/>
    </row>
    <row r="33" spans="1:12" ht="15.75" thickBot="1">
      <c r="A33" s="25" t="s">
        <v>9</v>
      </c>
      <c r="B33" s="48" t="s">
        <v>23</v>
      </c>
      <c r="C33" s="48" t="s">
        <v>24</v>
      </c>
      <c r="D33" s="28" t="s">
        <v>25</v>
      </c>
      <c r="E33" s="48" t="s">
        <v>26</v>
      </c>
      <c r="F33" s="28"/>
      <c r="I33" s="4">
        <v>2066</v>
      </c>
      <c r="J33" s="29"/>
      <c r="K33" s="31"/>
      <c r="L33" s="32"/>
    </row>
    <row r="34" spans="1:12" ht="15">
      <c r="A34" s="4">
        <v>2066</v>
      </c>
      <c r="B34" s="29">
        <f>C13/B13</f>
        <v>1.2936170212765958</v>
      </c>
      <c r="C34" s="30">
        <f aca="true" t="shared" si="0" ref="C34:E35">D13/C13</f>
        <v>1.207236842105263</v>
      </c>
      <c r="D34" s="30">
        <f t="shared" si="0"/>
        <v>1.095367847411444</v>
      </c>
      <c r="E34" s="31">
        <f t="shared" si="0"/>
        <v>1.0572139303482586</v>
      </c>
      <c r="F34" s="32"/>
      <c r="I34" s="8">
        <v>2067</v>
      </c>
      <c r="J34" s="33"/>
      <c r="K34" s="35"/>
      <c r="L34" s="32"/>
    </row>
    <row r="35" spans="1:12" ht="15">
      <c r="A35" s="8">
        <v>2067</v>
      </c>
      <c r="B35" s="33">
        <f aca="true" t="shared" si="1" ref="B35:C37">C14/B14</f>
        <v>1.24</v>
      </c>
      <c r="C35" s="34">
        <f t="shared" si="1"/>
        <v>1.2258064516129032</v>
      </c>
      <c r="D35" s="34">
        <f t="shared" si="0"/>
        <v>1.0789473684210527</v>
      </c>
      <c r="E35" s="35"/>
      <c r="F35" s="32"/>
      <c r="I35" s="12">
        <v>2068</v>
      </c>
      <c r="J35" s="33"/>
      <c r="K35" s="35"/>
      <c r="L35" s="32"/>
    </row>
    <row r="36" spans="1:12" ht="15">
      <c r="A36" s="12">
        <v>2068</v>
      </c>
      <c r="B36" s="33">
        <f t="shared" si="1"/>
        <v>1.2549019607843137</v>
      </c>
      <c r="C36" s="34">
        <f t="shared" si="1"/>
        <v>1.175</v>
      </c>
      <c r="D36" s="34"/>
      <c r="E36" s="35"/>
      <c r="F36" s="32"/>
      <c r="I36" s="16">
        <v>2069</v>
      </c>
      <c r="J36" s="33"/>
      <c r="K36" s="35"/>
      <c r="L36" s="32"/>
    </row>
    <row r="37" spans="1:12" ht="15.75" thickBot="1">
      <c r="A37" s="16">
        <v>2069</v>
      </c>
      <c r="B37" s="45">
        <f t="shared" si="1"/>
        <v>1.3559322033898304</v>
      </c>
      <c r="C37" s="46"/>
      <c r="D37" s="46"/>
      <c r="E37" s="47"/>
      <c r="F37" s="32"/>
      <c r="I37" s="20">
        <v>2070</v>
      </c>
      <c r="J37" s="45"/>
      <c r="K37" s="47"/>
      <c r="L37" s="32"/>
    </row>
    <row r="38" spans="1:6" ht="26.25" thickBot="1">
      <c r="A38" s="36" t="s">
        <v>27</v>
      </c>
      <c r="B38" s="49">
        <f>SUM(B34:B37)/4</f>
        <v>1.286112796362685</v>
      </c>
      <c r="C38" s="50">
        <f>SUM(C34:C36)/3</f>
        <v>1.2026810979060556</v>
      </c>
      <c r="D38" s="50">
        <f>SUM(D34:D35)/2</f>
        <v>1.0871576079162484</v>
      </c>
      <c r="E38" s="51">
        <f>E34</f>
        <v>1.0572139303482586</v>
      </c>
      <c r="F38" s="32"/>
    </row>
    <row r="39" spans="1:14" ht="26.25" thickBot="1">
      <c r="A39" s="37" t="s">
        <v>28</v>
      </c>
      <c r="B39" s="38">
        <f>B38*C38*D38*E38</f>
        <v>1.7778083066148906</v>
      </c>
      <c r="C39" s="39">
        <f>C38*D38*E38</f>
        <v>1.382311342864166</v>
      </c>
      <c r="D39" s="39">
        <f>D38*E38</f>
        <v>1.1493581675731481</v>
      </c>
      <c r="E39" s="40">
        <f>E38</f>
        <v>1.0572139303482586</v>
      </c>
      <c r="F39" s="32"/>
      <c r="I39" s="95" t="s">
        <v>46</v>
      </c>
      <c r="J39" s="96"/>
      <c r="K39" s="96"/>
      <c r="L39" s="96"/>
      <c r="M39" s="96"/>
      <c r="N39" s="97"/>
    </row>
    <row r="40" spans="1:14" ht="13.5" thickBot="1">
      <c r="A40" s="41"/>
      <c r="B40" s="149" t="s">
        <v>31</v>
      </c>
      <c r="C40" s="150"/>
      <c r="D40" s="150"/>
      <c r="E40" s="150"/>
      <c r="F40" s="151"/>
      <c r="I40" s="24"/>
      <c r="J40" s="149" t="s">
        <v>44</v>
      </c>
      <c r="K40" s="150"/>
      <c r="L40" s="150"/>
      <c r="M40" s="150"/>
      <c r="N40" s="151"/>
    </row>
    <row r="41" spans="1:14" ht="26.25" thickBot="1">
      <c r="A41" s="25" t="s">
        <v>9</v>
      </c>
      <c r="B41" s="52" t="s">
        <v>23</v>
      </c>
      <c r="C41" s="48" t="s">
        <v>24</v>
      </c>
      <c r="D41" s="28" t="s">
        <v>25</v>
      </c>
      <c r="E41" s="48" t="s">
        <v>26</v>
      </c>
      <c r="F41" s="43"/>
      <c r="I41" s="25" t="s">
        <v>9</v>
      </c>
      <c r="J41" s="26" t="s">
        <v>23</v>
      </c>
      <c r="K41" s="26" t="s">
        <v>24</v>
      </c>
      <c r="L41" s="27" t="s">
        <v>25</v>
      </c>
      <c r="M41" s="26" t="s">
        <v>26</v>
      </c>
      <c r="N41" s="28"/>
    </row>
    <row r="42" spans="1:14" ht="15">
      <c r="A42" s="4">
        <v>2066</v>
      </c>
      <c r="B42" s="29">
        <f>C20/B20</f>
        <v>1.8516666666666666</v>
      </c>
      <c r="C42" s="30">
        <f aca="true" t="shared" si="2" ref="C42:E43">D20/C20</f>
        <v>1.374887488748875</v>
      </c>
      <c r="D42" s="30">
        <f t="shared" si="2"/>
        <v>1.2458265139116202</v>
      </c>
      <c r="E42" s="31">
        <f t="shared" si="2"/>
        <v>1.116657908565423</v>
      </c>
      <c r="F42" s="32"/>
      <c r="I42" s="4">
        <v>2066</v>
      </c>
      <c r="J42" s="29"/>
      <c r="K42" s="30"/>
      <c r="L42" s="30"/>
      <c r="M42" s="31"/>
      <c r="N42" s="32"/>
    </row>
    <row r="43" spans="1:14" ht="15">
      <c r="A43" s="8">
        <v>2067</v>
      </c>
      <c r="B43" s="33">
        <f aca="true" t="shared" si="3" ref="B43:C45">C21/B21</f>
        <v>2.032</v>
      </c>
      <c r="C43" s="34">
        <f t="shared" si="3"/>
        <v>1.2598425196850394</v>
      </c>
      <c r="D43" s="34">
        <f t="shared" si="2"/>
        <v>1.21875</v>
      </c>
      <c r="E43" s="35"/>
      <c r="F43" s="32"/>
      <c r="I43" s="8">
        <v>2067</v>
      </c>
      <c r="J43" s="33"/>
      <c r="K43" s="34"/>
      <c r="L43" s="34"/>
      <c r="M43" s="35"/>
      <c r="N43" s="32"/>
    </row>
    <row r="44" spans="1:14" ht="15">
      <c r="A44" s="12">
        <v>2068</v>
      </c>
      <c r="B44" s="33">
        <f t="shared" si="3"/>
        <v>1.632520325203252</v>
      </c>
      <c r="C44" s="34">
        <f t="shared" si="3"/>
        <v>1.5483067729083666</v>
      </c>
      <c r="D44" s="34"/>
      <c r="E44" s="35"/>
      <c r="F44" s="32"/>
      <c r="I44" s="12">
        <v>2068</v>
      </c>
      <c r="J44" s="33"/>
      <c r="K44" s="34"/>
      <c r="L44" s="34"/>
      <c r="M44" s="35"/>
      <c r="N44" s="32"/>
    </row>
    <row r="45" spans="1:14" ht="15.75" thickBot="1">
      <c r="A45" s="16">
        <v>2069</v>
      </c>
      <c r="B45" s="45">
        <f t="shared" si="3"/>
        <v>1.8281505728314238</v>
      </c>
      <c r="C45" s="46"/>
      <c r="D45" s="46"/>
      <c r="E45" s="47"/>
      <c r="F45" s="32"/>
      <c r="I45" s="16">
        <v>2069</v>
      </c>
      <c r="J45" s="33"/>
      <c r="K45" s="34"/>
      <c r="L45" s="34"/>
      <c r="M45" s="35"/>
      <c r="N45" s="32"/>
    </row>
    <row r="46" spans="1:14" ht="38.25">
      <c r="A46" s="44" t="s">
        <v>27</v>
      </c>
      <c r="B46" s="29">
        <f>SUM(B42:B45)/4</f>
        <v>1.8360843911753357</v>
      </c>
      <c r="C46" s="30">
        <f>SUM(C42:C44)/3</f>
        <v>1.3943455937807603</v>
      </c>
      <c r="D46" s="30">
        <f>SUM(D42:D43)/2</f>
        <v>1.23228825695581</v>
      </c>
      <c r="E46" s="31">
        <f>E42</f>
        <v>1.116657908565423</v>
      </c>
      <c r="F46" s="32"/>
      <c r="I46" s="36" t="s">
        <v>27</v>
      </c>
      <c r="J46" s="29"/>
      <c r="K46" s="30"/>
      <c r="L46" s="30"/>
      <c r="M46" s="31"/>
      <c r="N46" s="32"/>
    </row>
    <row r="47" spans="1:14" ht="51.75" thickBot="1">
      <c r="A47" s="37" t="s">
        <v>29</v>
      </c>
      <c r="B47" s="45">
        <f>B46*C46*D46*E46</f>
        <v>3.522861125688399</v>
      </c>
      <c r="C47" s="46">
        <f>C46*D46*E46</f>
        <v>1.9186814846965197</v>
      </c>
      <c r="D47" s="46">
        <f>D46*E46</f>
        <v>1.3760444277620052</v>
      </c>
      <c r="E47" s="47">
        <f>E46</f>
        <v>1.116657908565423</v>
      </c>
      <c r="F47" s="32"/>
      <c r="I47" s="37" t="s">
        <v>28</v>
      </c>
      <c r="J47" s="38"/>
      <c r="K47" s="39"/>
      <c r="L47" s="39"/>
      <c r="M47" s="40"/>
      <c r="N47" s="32"/>
    </row>
    <row r="48" spans="9:14" ht="13.5" thickBot="1">
      <c r="I48" s="41"/>
      <c r="J48" s="149" t="s">
        <v>45</v>
      </c>
      <c r="K48" s="150"/>
      <c r="L48" s="150"/>
      <c r="M48" s="150"/>
      <c r="N48" s="151"/>
    </row>
    <row r="49" spans="1:14" ht="24.75" customHeight="1" thickBot="1">
      <c r="A49" s="100" t="s">
        <v>49</v>
      </c>
      <c r="B49" s="101"/>
      <c r="C49" s="101"/>
      <c r="D49" s="101"/>
      <c r="E49" s="101"/>
      <c r="F49" s="102"/>
      <c r="I49" s="25" t="s">
        <v>9</v>
      </c>
      <c r="J49" s="42" t="s">
        <v>23</v>
      </c>
      <c r="K49" s="26" t="s">
        <v>24</v>
      </c>
      <c r="L49" s="27" t="s">
        <v>25</v>
      </c>
      <c r="M49" s="26" t="s">
        <v>26</v>
      </c>
      <c r="N49" s="43"/>
    </row>
    <row r="50" spans="1:14" ht="15">
      <c r="A50" s="86" t="s">
        <v>15</v>
      </c>
      <c r="B50" s="87"/>
      <c r="C50" s="87"/>
      <c r="D50" s="87"/>
      <c r="E50" s="87"/>
      <c r="F50" s="88"/>
      <c r="I50" s="4">
        <v>2066</v>
      </c>
      <c r="J50" s="29"/>
      <c r="K50" s="30"/>
      <c r="L50" s="30"/>
      <c r="M50" s="31"/>
      <c r="N50" s="32"/>
    </row>
    <row r="51" spans="1:14" ht="15">
      <c r="A51" s="89" t="s">
        <v>16</v>
      </c>
      <c r="B51" s="90"/>
      <c r="C51" s="90"/>
      <c r="D51" s="90"/>
      <c r="E51" s="90"/>
      <c r="F51" s="91"/>
      <c r="I51" s="8">
        <v>2067</v>
      </c>
      <c r="J51" s="33"/>
      <c r="K51" s="34"/>
      <c r="L51" s="34"/>
      <c r="M51" s="35"/>
      <c r="N51" s="32"/>
    </row>
    <row r="52" spans="1:14" ht="15.75" thickBot="1">
      <c r="A52" s="92" t="s">
        <v>34</v>
      </c>
      <c r="B52" s="93"/>
      <c r="C52" s="93"/>
      <c r="D52" s="93"/>
      <c r="E52" s="93"/>
      <c r="F52" s="94"/>
      <c r="I52" s="12">
        <v>2068</v>
      </c>
      <c r="J52" s="33"/>
      <c r="K52" s="34"/>
      <c r="L52" s="34"/>
      <c r="M52" s="35"/>
      <c r="N52" s="32"/>
    </row>
    <row r="53" spans="1:14" ht="15.75" thickBot="1">
      <c r="A53" s="95" t="s">
        <v>41</v>
      </c>
      <c r="B53" s="96"/>
      <c r="C53" s="97"/>
      <c r="D53" s="58"/>
      <c r="E53" s="58"/>
      <c r="F53" s="58"/>
      <c r="I53" s="16">
        <v>2069</v>
      </c>
      <c r="J53" s="33"/>
      <c r="K53" s="34"/>
      <c r="L53" s="34"/>
      <c r="M53" s="35"/>
      <c r="N53" s="32"/>
    </row>
    <row r="54" spans="1:14" ht="38.25">
      <c r="A54" s="98" t="s">
        <v>9</v>
      </c>
      <c r="B54" s="53" t="s">
        <v>35</v>
      </c>
      <c r="C54" s="53" t="s">
        <v>36</v>
      </c>
      <c r="D54" s="57"/>
      <c r="E54" s="57"/>
      <c r="F54" s="57"/>
      <c r="I54" s="44" t="s">
        <v>27</v>
      </c>
      <c r="J54" s="29"/>
      <c r="K54" s="30"/>
      <c r="L54" s="30"/>
      <c r="M54" s="31"/>
      <c r="N54" s="32"/>
    </row>
    <row r="55" spans="1:14" ht="51.75" thickBot="1">
      <c r="A55" s="99"/>
      <c r="B55" s="54" t="s">
        <v>39</v>
      </c>
      <c r="C55" s="54" t="s">
        <v>40</v>
      </c>
      <c r="D55" s="57"/>
      <c r="E55" s="57"/>
      <c r="F55" s="57"/>
      <c r="I55" s="37" t="s">
        <v>29</v>
      </c>
      <c r="J55" s="45"/>
      <c r="K55" s="46"/>
      <c r="L55" s="46"/>
      <c r="M55" s="47"/>
      <c r="N55" s="32"/>
    </row>
    <row r="56" spans="1:6" ht="15">
      <c r="A56" s="4">
        <v>2066</v>
      </c>
      <c r="B56" s="29">
        <f>F13</f>
        <v>4250</v>
      </c>
      <c r="C56" s="31">
        <f>F20</f>
        <v>4250</v>
      </c>
      <c r="D56" s="59"/>
      <c r="E56" s="59"/>
      <c r="F56" s="59"/>
    </row>
    <row r="57" spans="1:3" ht="15">
      <c r="A57" s="8">
        <v>2067</v>
      </c>
      <c r="B57" s="60">
        <f>E14*E39</f>
        <v>4334.577114427861</v>
      </c>
      <c r="C57" s="61">
        <f>E21*E47</f>
        <v>4354.965843405149</v>
      </c>
    </row>
    <row r="58" spans="1:3" ht="15">
      <c r="A58" s="12">
        <v>2068</v>
      </c>
      <c r="B58" s="60">
        <f>D15*D39</f>
        <v>4321.5867100750365</v>
      </c>
      <c r="C58" s="61">
        <f>D22*D47</f>
        <v>4278.122125912074</v>
      </c>
    </row>
    <row r="59" spans="1:3" ht="15">
      <c r="A59" s="16">
        <v>2069</v>
      </c>
      <c r="B59" s="60">
        <f>C16*C39</f>
        <v>4312.811389736198</v>
      </c>
      <c r="C59" s="61">
        <f>C23*C47</f>
        <v>4286.334436812025</v>
      </c>
    </row>
    <row r="60" spans="1:3" ht="15.75" thickBot="1">
      <c r="A60" s="20">
        <v>2070</v>
      </c>
      <c r="B60" s="62">
        <f>B17*B39</f>
        <v>4272.073360795583</v>
      </c>
      <c r="C60" s="63">
        <f>B24*B47</f>
        <v>4016.061683284775</v>
      </c>
    </row>
    <row r="61" ht="13.5" thickBot="1"/>
    <row r="62" spans="1:12" ht="13.5" thickBot="1">
      <c r="A62" s="146" t="s">
        <v>48</v>
      </c>
      <c r="B62" s="147"/>
      <c r="C62" s="147"/>
      <c r="D62" s="147"/>
      <c r="E62" s="147"/>
      <c r="F62" s="148"/>
      <c r="I62" s="95" t="s">
        <v>54</v>
      </c>
      <c r="J62" s="96"/>
      <c r="K62" s="96"/>
      <c r="L62" s="97"/>
    </row>
    <row r="63" spans="1:12" ht="15.75" thickBot="1">
      <c r="A63" s="98" t="s">
        <v>9</v>
      </c>
      <c r="B63" s="121" t="s">
        <v>42</v>
      </c>
      <c r="C63" s="122"/>
      <c r="D63" s="122"/>
      <c r="E63" s="122"/>
      <c r="F63" s="123"/>
      <c r="I63" s="98" t="s">
        <v>9</v>
      </c>
      <c r="J63" s="53" t="s">
        <v>35</v>
      </c>
      <c r="K63" s="53" t="s">
        <v>36</v>
      </c>
      <c r="L63" s="53" t="s">
        <v>37</v>
      </c>
    </row>
    <row r="64" spans="1:12" ht="64.5" thickBot="1">
      <c r="A64" s="133"/>
      <c r="B64" s="1">
        <v>12</v>
      </c>
      <c r="C64" s="2">
        <v>24</v>
      </c>
      <c r="D64" s="2">
        <v>36</v>
      </c>
      <c r="E64" s="2">
        <v>48</v>
      </c>
      <c r="F64" s="3" t="s">
        <v>10</v>
      </c>
      <c r="I64" s="99"/>
      <c r="J64" s="54" t="s">
        <v>51</v>
      </c>
      <c r="K64" s="54" t="s">
        <v>52</v>
      </c>
      <c r="L64" s="54" t="s">
        <v>53</v>
      </c>
    </row>
    <row r="65" spans="1:12" ht="15">
      <c r="A65" s="4">
        <v>2066</v>
      </c>
      <c r="B65" s="5">
        <v>20030</v>
      </c>
      <c r="C65" s="6">
        <v>25555</v>
      </c>
      <c r="D65" s="6">
        <v>29999</v>
      </c>
      <c r="E65" s="6">
        <v>32030</v>
      </c>
      <c r="F65" s="7">
        <v>33505</v>
      </c>
      <c r="I65" s="4">
        <v>2066</v>
      </c>
      <c r="J65" s="29"/>
      <c r="K65" s="30"/>
      <c r="L65" s="31"/>
    </row>
    <row r="66" spans="1:12" ht="15">
      <c r="A66" s="8">
        <v>2067</v>
      </c>
      <c r="B66" s="9">
        <v>20600</v>
      </c>
      <c r="C66" s="10">
        <v>26666</v>
      </c>
      <c r="D66" s="10">
        <v>30200</v>
      </c>
      <c r="E66" s="10">
        <v>31560</v>
      </c>
      <c r="F66" s="11"/>
      <c r="I66" s="8">
        <v>2067</v>
      </c>
      <c r="J66" s="33"/>
      <c r="K66" s="34"/>
      <c r="L66" s="35"/>
    </row>
    <row r="67" spans="1:12" ht="15">
      <c r="A67" s="12">
        <v>2068</v>
      </c>
      <c r="B67" s="13">
        <v>20890</v>
      </c>
      <c r="C67" s="14">
        <v>26300</v>
      </c>
      <c r="D67" s="14">
        <v>30440</v>
      </c>
      <c r="E67" s="14"/>
      <c r="F67" s="15"/>
      <c r="I67" s="12">
        <v>2068</v>
      </c>
      <c r="J67" s="33"/>
      <c r="K67" s="34"/>
      <c r="L67" s="35"/>
    </row>
    <row r="68" spans="1:12" ht="15">
      <c r="A68" s="16">
        <v>2069</v>
      </c>
      <c r="B68" s="17">
        <v>20320</v>
      </c>
      <c r="C68" s="18">
        <v>26400</v>
      </c>
      <c r="D68" s="18"/>
      <c r="E68" s="18"/>
      <c r="F68" s="19"/>
      <c r="I68" s="16">
        <v>2069</v>
      </c>
      <c r="J68" s="33"/>
      <c r="K68" s="34"/>
      <c r="L68" s="35"/>
    </row>
    <row r="69" spans="1:12" ht="15.75" thickBot="1">
      <c r="A69" s="20">
        <v>2070</v>
      </c>
      <c r="B69" s="21">
        <v>21000</v>
      </c>
      <c r="C69" s="22"/>
      <c r="D69" s="22"/>
      <c r="E69" s="22"/>
      <c r="F69" s="23"/>
      <c r="I69" s="20">
        <v>2070</v>
      </c>
      <c r="J69" s="45"/>
      <c r="K69" s="46"/>
      <c r="L69" s="47"/>
    </row>
    <row r="70" spans="1:6" ht="15.75" thickBot="1">
      <c r="A70" s="98" t="s">
        <v>9</v>
      </c>
      <c r="B70" s="121" t="s">
        <v>43</v>
      </c>
      <c r="C70" s="122"/>
      <c r="D70" s="122"/>
      <c r="E70" s="122"/>
      <c r="F70" s="123"/>
    </row>
    <row r="71" spans="1:14" ht="15.75" thickBot="1">
      <c r="A71" s="133"/>
      <c r="B71" s="1">
        <v>12</v>
      </c>
      <c r="C71" s="2">
        <v>24</v>
      </c>
      <c r="D71" s="2">
        <v>36</v>
      </c>
      <c r="E71" s="2">
        <v>48</v>
      </c>
      <c r="F71" s="3" t="s">
        <v>10</v>
      </c>
      <c r="I71" s="95" t="s">
        <v>57</v>
      </c>
      <c r="J71" s="96"/>
      <c r="K71" s="96"/>
      <c r="L71" s="96"/>
      <c r="M71" s="96"/>
      <c r="N71" s="97"/>
    </row>
    <row r="72" spans="1:14" ht="15.75" thickBot="1">
      <c r="A72" s="4">
        <v>2066</v>
      </c>
      <c r="B72" s="5">
        <v>10200</v>
      </c>
      <c r="C72" s="6">
        <v>12200</v>
      </c>
      <c r="D72" s="6">
        <v>18049</v>
      </c>
      <c r="E72" s="6">
        <v>26709</v>
      </c>
      <c r="F72" s="7">
        <v>33505</v>
      </c>
      <c r="I72" s="98" t="s">
        <v>9</v>
      </c>
      <c r="J72" s="121" t="s">
        <v>58</v>
      </c>
      <c r="K72" s="122"/>
      <c r="L72" s="122"/>
      <c r="M72" s="122"/>
      <c r="N72" s="123"/>
    </row>
    <row r="73" spans="1:14" ht="15.75" thickBot="1">
      <c r="A73" s="8">
        <v>2067</v>
      </c>
      <c r="B73" s="9">
        <v>9950</v>
      </c>
      <c r="C73" s="10">
        <v>11230</v>
      </c>
      <c r="D73" s="10">
        <v>20222</v>
      </c>
      <c r="E73" s="10">
        <v>27800</v>
      </c>
      <c r="F73" s="11"/>
      <c r="I73" s="133"/>
      <c r="J73" s="1">
        <v>12</v>
      </c>
      <c r="K73" s="2">
        <v>24</v>
      </c>
      <c r="L73" s="2">
        <v>36</v>
      </c>
      <c r="M73" s="2">
        <v>48</v>
      </c>
      <c r="N73" s="3" t="s">
        <v>10</v>
      </c>
    </row>
    <row r="74" spans="1:14" ht="15">
      <c r="A74" s="12">
        <v>2068</v>
      </c>
      <c r="B74" s="13">
        <v>11230</v>
      </c>
      <c r="C74" s="14">
        <v>14300</v>
      </c>
      <c r="D74" s="14">
        <v>20300</v>
      </c>
      <c r="E74" s="14"/>
      <c r="F74" s="15"/>
      <c r="I74" s="4">
        <v>2066</v>
      </c>
      <c r="J74" s="5"/>
      <c r="K74" s="6"/>
      <c r="L74" s="6"/>
      <c r="M74" s="6"/>
      <c r="N74" s="7"/>
    </row>
    <row r="75" spans="1:14" ht="15">
      <c r="A75" s="16">
        <v>2069</v>
      </c>
      <c r="B75" s="17">
        <v>12300</v>
      </c>
      <c r="C75" s="18">
        <v>13400</v>
      </c>
      <c r="D75" s="18"/>
      <c r="E75" s="18"/>
      <c r="F75" s="19"/>
      <c r="I75" s="8">
        <v>2067</v>
      </c>
      <c r="J75" s="9"/>
      <c r="K75" s="10"/>
      <c r="L75" s="10"/>
      <c r="M75" s="10"/>
      <c r="N75" s="11"/>
    </row>
    <row r="76" spans="1:14" ht="15.75" thickBot="1">
      <c r="A76" s="20">
        <v>2070</v>
      </c>
      <c r="B76" s="21">
        <v>10456</v>
      </c>
      <c r="C76" s="22"/>
      <c r="D76" s="22"/>
      <c r="E76" s="22"/>
      <c r="F76" s="23"/>
      <c r="I76" s="12">
        <v>2068</v>
      </c>
      <c r="J76" s="13"/>
      <c r="K76" s="14"/>
      <c r="L76" s="14"/>
      <c r="M76" s="14"/>
      <c r="N76" s="15"/>
    </row>
    <row r="77" spans="1:14" ht="15">
      <c r="A77" s="103" t="s">
        <v>11</v>
      </c>
      <c r="B77" s="156"/>
      <c r="C77" s="156"/>
      <c r="D77" s="156"/>
      <c r="E77" s="156"/>
      <c r="F77" s="156"/>
      <c r="G77" s="157"/>
      <c r="I77" s="16">
        <v>2069</v>
      </c>
      <c r="J77" s="17"/>
      <c r="K77" s="18"/>
      <c r="L77" s="18"/>
      <c r="M77" s="18"/>
      <c r="N77" s="19"/>
    </row>
    <row r="78" spans="1:14" ht="15.75" thickBot="1">
      <c r="A78" s="137" t="s">
        <v>12</v>
      </c>
      <c r="B78" s="138"/>
      <c r="C78" s="138"/>
      <c r="D78" s="138"/>
      <c r="E78" s="138"/>
      <c r="F78" s="138"/>
      <c r="G78" s="139"/>
      <c r="I78" s="20">
        <v>2070</v>
      </c>
      <c r="J78" s="21"/>
      <c r="K78" s="22"/>
      <c r="L78" s="22"/>
      <c r="M78" s="22"/>
      <c r="N78" s="23"/>
    </row>
    <row r="79" spans="1:7" ht="13.5" thickBot="1">
      <c r="A79" s="152" t="s">
        <v>13</v>
      </c>
      <c r="B79" s="138"/>
      <c r="C79" s="138"/>
      <c r="D79" s="138"/>
      <c r="E79" s="138"/>
      <c r="F79" s="138"/>
      <c r="G79" s="139"/>
    </row>
    <row r="80" spans="1:14" ht="13.5" thickBot="1">
      <c r="A80" s="153" t="s">
        <v>14</v>
      </c>
      <c r="B80" s="154"/>
      <c r="C80" s="154"/>
      <c r="D80" s="154"/>
      <c r="E80" s="154"/>
      <c r="F80" s="154"/>
      <c r="G80" s="155"/>
      <c r="I80" s="95" t="s">
        <v>66</v>
      </c>
      <c r="J80" s="96"/>
      <c r="K80" s="96"/>
      <c r="L80" s="96"/>
      <c r="M80" s="96"/>
      <c r="N80" s="97"/>
    </row>
    <row r="81" spans="1:14" ht="13.5" thickBot="1">
      <c r="A81" s="86" t="s">
        <v>15</v>
      </c>
      <c r="B81" s="87"/>
      <c r="C81" s="87"/>
      <c r="D81" s="87"/>
      <c r="E81" s="87"/>
      <c r="F81" s="88"/>
      <c r="I81" s="24"/>
      <c r="J81" s="149" t="s">
        <v>64</v>
      </c>
      <c r="K81" s="150"/>
      <c r="L81" s="150"/>
      <c r="M81" s="150"/>
      <c r="N81" s="151"/>
    </row>
    <row r="82" spans="1:14" ht="26.25" thickBot="1">
      <c r="A82" s="130" t="s">
        <v>16</v>
      </c>
      <c r="B82" s="131"/>
      <c r="C82" s="131"/>
      <c r="D82" s="131"/>
      <c r="E82" s="131"/>
      <c r="F82" s="132"/>
      <c r="I82" s="25" t="s">
        <v>9</v>
      </c>
      <c r="J82" s="26" t="s">
        <v>23</v>
      </c>
      <c r="K82" s="26" t="s">
        <v>24</v>
      </c>
      <c r="L82" s="27" t="s">
        <v>25</v>
      </c>
      <c r="M82" s="26" t="s">
        <v>26</v>
      </c>
      <c r="N82" s="28"/>
    </row>
    <row r="83" spans="1:14" ht="15.75" thickBot="1">
      <c r="A83" s="95" t="s">
        <v>47</v>
      </c>
      <c r="B83" s="96"/>
      <c r="C83" s="96"/>
      <c r="D83" s="96"/>
      <c r="E83" s="96"/>
      <c r="F83" s="97"/>
      <c r="I83" s="4">
        <v>2066</v>
      </c>
      <c r="J83" s="29"/>
      <c r="K83" s="30"/>
      <c r="L83" s="30"/>
      <c r="M83" s="31"/>
      <c r="N83" s="32"/>
    </row>
    <row r="84" spans="1:14" ht="15.75" thickBot="1">
      <c r="A84" s="24"/>
      <c r="B84" s="149" t="s">
        <v>44</v>
      </c>
      <c r="C84" s="150"/>
      <c r="D84" s="150"/>
      <c r="E84" s="150"/>
      <c r="F84" s="151"/>
      <c r="I84" s="8">
        <v>2067</v>
      </c>
      <c r="J84" s="33"/>
      <c r="K84" s="34"/>
      <c r="L84" s="34"/>
      <c r="M84" s="35"/>
      <c r="N84" s="32"/>
    </row>
    <row r="85" spans="1:14" ht="15.75" thickBot="1">
      <c r="A85" s="25" t="s">
        <v>9</v>
      </c>
      <c r="B85" s="48" t="s">
        <v>23</v>
      </c>
      <c r="C85" s="48" t="s">
        <v>24</v>
      </c>
      <c r="D85" s="28" t="s">
        <v>25</v>
      </c>
      <c r="E85" s="48" t="s">
        <v>26</v>
      </c>
      <c r="F85" s="28"/>
      <c r="I85" s="12">
        <v>2068</v>
      </c>
      <c r="J85" s="33"/>
      <c r="K85" s="34"/>
      <c r="L85" s="34"/>
      <c r="M85" s="35"/>
      <c r="N85" s="32"/>
    </row>
    <row r="86" spans="1:14" ht="15.75" thickBot="1">
      <c r="A86" s="4">
        <v>2066</v>
      </c>
      <c r="B86" s="29">
        <f>C65/B65</f>
        <v>1.2758362456315526</v>
      </c>
      <c r="C86" s="30">
        <f aca="true" t="shared" si="4" ref="C86:E87">D65/C65</f>
        <v>1.1738994325963608</v>
      </c>
      <c r="D86" s="30">
        <f t="shared" si="4"/>
        <v>1.0677022567418915</v>
      </c>
      <c r="E86" s="31">
        <f t="shared" si="4"/>
        <v>1.0460505775835154</v>
      </c>
      <c r="F86" s="32"/>
      <c r="I86" s="16">
        <v>2069</v>
      </c>
      <c r="J86" s="33"/>
      <c r="K86" s="34"/>
      <c r="L86" s="34"/>
      <c r="M86" s="35"/>
      <c r="N86" s="32"/>
    </row>
    <row r="87" spans="1:14" ht="38.25">
      <c r="A87" s="8">
        <v>2067</v>
      </c>
      <c r="B87" s="33">
        <f aca="true" t="shared" si="5" ref="B87:C89">C66/B66</f>
        <v>1.2944660194174757</v>
      </c>
      <c r="C87" s="34">
        <f t="shared" si="5"/>
        <v>1.13252831320783</v>
      </c>
      <c r="D87" s="34">
        <f t="shared" si="4"/>
        <v>1.0450331125827814</v>
      </c>
      <c r="E87" s="35"/>
      <c r="F87" s="32"/>
      <c r="I87" s="36" t="s">
        <v>27</v>
      </c>
      <c r="J87" s="29"/>
      <c r="K87" s="30"/>
      <c r="L87" s="30"/>
      <c r="M87" s="31"/>
      <c r="N87" s="32"/>
    </row>
    <row r="88" spans="1:14" ht="51.75" thickBot="1">
      <c r="A88" s="12">
        <v>2068</v>
      </c>
      <c r="B88" s="33">
        <f t="shared" si="5"/>
        <v>1.2589755864049785</v>
      </c>
      <c r="C88" s="34">
        <f t="shared" si="5"/>
        <v>1.1574144486692015</v>
      </c>
      <c r="D88" s="34"/>
      <c r="E88" s="35"/>
      <c r="F88" s="32"/>
      <c r="I88" s="37" t="s">
        <v>28</v>
      </c>
      <c r="J88" s="38"/>
      <c r="K88" s="39"/>
      <c r="L88" s="39"/>
      <c r="M88" s="40"/>
      <c r="N88" s="32"/>
    </row>
    <row r="89" spans="1:14" ht="15.75" thickBot="1">
      <c r="A89" s="16">
        <v>2069</v>
      </c>
      <c r="B89" s="45">
        <f t="shared" si="5"/>
        <v>1.2992125984251968</v>
      </c>
      <c r="C89" s="46"/>
      <c r="D89" s="46"/>
      <c r="E89" s="47"/>
      <c r="F89" s="32"/>
      <c r="I89" s="41"/>
      <c r="J89" s="149" t="s">
        <v>65</v>
      </c>
      <c r="K89" s="150"/>
      <c r="L89" s="150"/>
      <c r="M89" s="150"/>
      <c r="N89" s="151"/>
    </row>
    <row r="90" spans="1:14" ht="26.25" thickBot="1">
      <c r="A90" s="36" t="s">
        <v>27</v>
      </c>
      <c r="B90" s="49">
        <f>SUM(B86:B89)/4</f>
        <v>1.2821226124698009</v>
      </c>
      <c r="C90" s="50">
        <f>SUM(C86:C88)/3</f>
        <v>1.1546140648244643</v>
      </c>
      <c r="D90" s="50">
        <f>SUM(D86:D87)/2</f>
        <v>1.0563676846623364</v>
      </c>
      <c r="E90" s="51">
        <f>E86</f>
        <v>1.0460505775835154</v>
      </c>
      <c r="F90" s="32"/>
      <c r="I90" s="25" t="s">
        <v>9</v>
      </c>
      <c r="J90" s="42" t="s">
        <v>23</v>
      </c>
      <c r="K90" s="26" t="s">
        <v>24</v>
      </c>
      <c r="L90" s="27" t="s">
        <v>25</v>
      </c>
      <c r="M90" s="26" t="s">
        <v>26</v>
      </c>
      <c r="N90" s="43"/>
    </row>
    <row r="91" spans="1:14" ht="26.25" thickBot="1">
      <c r="A91" s="37" t="s">
        <v>28</v>
      </c>
      <c r="B91" s="38">
        <f>B90*C90*D90*E90</f>
        <v>1.6358150298052672</v>
      </c>
      <c r="C91" s="39">
        <f>C90*D90*E90</f>
        <v>1.2758647370348888</v>
      </c>
      <c r="D91" s="39">
        <f>D90*E90</f>
        <v>1.105014026681598</v>
      </c>
      <c r="E91" s="40">
        <f>E90</f>
        <v>1.0460505775835154</v>
      </c>
      <c r="F91" s="32"/>
      <c r="I91" s="4">
        <v>2066</v>
      </c>
      <c r="J91" s="29"/>
      <c r="K91" s="30"/>
      <c r="L91" s="30"/>
      <c r="M91" s="31"/>
      <c r="N91" s="32"/>
    </row>
    <row r="92" spans="1:14" ht="15.75" thickBot="1">
      <c r="A92" s="41"/>
      <c r="B92" s="149" t="s">
        <v>45</v>
      </c>
      <c r="C92" s="150"/>
      <c r="D92" s="150"/>
      <c r="E92" s="150"/>
      <c r="F92" s="151"/>
      <c r="I92" s="8">
        <v>2067</v>
      </c>
      <c r="J92" s="33"/>
      <c r="K92" s="34"/>
      <c r="L92" s="34"/>
      <c r="M92" s="35"/>
      <c r="N92" s="32"/>
    </row>
    <row r="93" spans="1:14" ht="15.75" thickBot="1">
      <c r="A93" s="25" t="s">
        <v>9</v>
      </c>
      <c r="B93" s="52" t="s">
        <v>23</v>
      </c>
      <c r="C93" s="48" t="s">
        <v>24</v>
      </c>
      <c r="D93" s="28" t="s">
        <v>25</v>
      </c>
      <c r="E93" s="48" t="s">
        <v>26</v>
      </c>
      <c r="F93" s="43"/>
      <c r="I93" s="12">
        <v>2068</v>
      </c>
      <c r="J93" s="33"/>
      <c r="K93" s="34"/>
      <c r="L93" s="34"/>
      <c r="M93" s="35"/>
      <c r="N93" s="32"/>
    </row>
    <row r="94" spans="1:14" ht="15.75" thickBot="1">
      <c r="A94" s="4">
        <v>2066</v>
      </c>
      <c r="B94" s="29">
        <f>C72/B72</f>
        <v>1.196078431372549</v>
      </c>
      <c r="C94" s="30">
        <f aca="true" t="shared" si="6" ref="C94:E95">D72/C72</f>
        <v>1.4794262295081968</v>
      </c>
      <c r="D94" s="30">
        <f t="shared" si="6"/>
        <v>1.4798049753448945</v>
      </c>
      <c r="E94" s="31">
        <f t="shared" si="6"/>
        <v>1.2544460668688457</v>
      </c>
      <c r="F94" s="32"/>
      <c r="I94" s="16">
        <v>2069</v>
      </c>
      <c r="J94" s="33"/>
      <c r="K94" s="34"/>
      <c r="L94" s="34"/>
      <c r="M94" s="35"/>
      <c r="N94" s="32"/>
    </row>
    <row r="95" spans="1:14" ht="38.25">
      <c r="A95" s="8">
        <v>2067</v>
      </c>
      <c r="B95" s="33">
        <f aca="true" t="shared" si="7" ref="B95:C97">C73/B73</f>
        <v>1.128643216080402</v>
      </c>
      <c r="C95" s="34">
        <f t="shared" si="7"/>
        <v>1.8007123775601068</v>
      </c>
      <c r="D95" s="34">
        <f t="shared" si="6"/>
        <v>1.3747403817624368</v>
      </c>
      <c r="E95" s="35"/>
      <c r="F95" s="32"/>
      <c r="I95" s="44" t="s">
        <v>27</v>
      </c>
      <c r="J95" s="29"/>
      <c r="K95" s="30"/>
      <c r="L95" s="30"/>
      <c r="M95" s="31"/>
      <c r="N95" s="32"/>
    </row>
    <row r="96" spans="1:14" ht="51.75" thickBot="1">
      <c r="A96" s="12">
        <v>2068</v>
      </c>
      <c r="B96" s="33">
        <f t="shared" si="7"/>
        <v>1.2733748886910061</v>
      </c>
      <c r="C96" s="34">
        <f t="shared" si="7"/>
        <v>1.4195804195804196</v>
      </c>
      <c r="D96" s="34"/>
      <c r="E96" s="35"/>
      <c r="F96" s="32"/>
      <c r="I96" s="37" t="s">
        <v>29</v>
      </c>
      <c r="J96" s="45"/>
      <c r="K96" s="46"/>
      <c r="L96" s="46"/>
      <c r="M96" s="47"/>
      <c r="N96" s="32"/>
    </row>
    <row r="97" spans="1:6" ht="15.75" thickBot="1">
      <c r="A97" s="16">
        <v>2069</v>
      </c>
      <c r="B97" s="45">
        <f t="shared" si="7"/>
        <v>1.089430894308943</v>
      </c>
      <c r="C97" s="46"/>
      <c r="D97" s="46"/>
      <c r="E97" s="47"/>
      <c r="F97" s="32"/>
    </row>
    <row r="98" spans="1:13" ht="26.25" customHeight="1" thickBot="1">
      <c r="A98" s="44" t="s">
        <v>27</v>
      </c>
      <c r="B98" s="29">
        <f>SUM(B94:B97)/4</f>
        <v>1.171881857613225</v>
      </c>
      <c r="C98" s="30">
        <f>SUM(C94:C96)/3</f>
        <v>1.5665730088829077</v>
      </c>
      <c r="D98" s="30">
        <f>SUM(D94:D95)/2</f>
        <v>1.4272726785536656</v>
      </c>
      <c r="E98" s="31">
        <f>E94</f>
        <v>1.2544460668688457</v>
      </c>
      <c r="F98" s="32"/>
      <c r="I98" s="95" t="s">
        <v>78</v>
      </c>
      <c r="J98" s="96"/>
      <c r="K98" s="96"/>
      <c r="L98" s="96"/>
      <c r="M98" s="97"/>
    </row>
    <row r="99" spans="1:13" ht="26.25" thickBot="1">
      <c r="A99" s="37" t="s">
        <v>29</v>
      </c>
      <c r="B99" s="45">
        <f>B98*C98*D98*E98</f>
        <v>3.286952416388716</v>
      </c>
      <c r="C99" s="46">
        <f>C98*D98*E98</f>
        <v>2.8048496484818535</v>
      </c>
      <c r="D99" s="46">
        <f>D98*E98</f>
        <v>1.7904365979610082</v>
      </c>
      <c r="E99" s="47">
        <f>E98</f>
        <v>1.2544460668688457</v>
      </c>
      <c r="F99" s="32"/>
      <c r="I99" s="98" t="s">
        <v>9</v>
      </c>
      <c r="J99" s="53" t="s">
        <v>35</v>
      </c>
      <c r="K99" s="53" t="s">
        <v>36</v>
      </c>
      <c r="L99" s="53" t="s">
        <v>37</v>
      </c>
      <c r="M99" s="53" t="s">
        <v>77</v>
      </c>
    </row>
    <row r="100" spans="9:13" ht="90" thickBot="1">
      <c r="I100" s="99"/>
      <c r="J100" s="54" t="s">
        <v>74</v>
      </c>
      <c r="K100" s="54" t="s">
        <v>73</v>
      </c>
      <c r="L100" s="54" t="s">
        <v>75</v>
      </c>
      <c r="M100" s="54" t="s">
        <v>76</v>
      </c>
    </row>
    <row r="101" spans="1:13" ht="15.75" thickBot="1">
      <c r="A101" s="100" t="s">
        <v>50</v>
      </c>
      <c r="B101" s="101"/>
      <c r="C101" s="101"/>
      <c r="D101" s="101"/>
      <c r="E101" s="101"/>
      <c r="F101" s="102"/>
      <c r="I101" s="4">
        <v>2066</v>
      </c>
      <c r="J101" s="29"/>
      <c r="K101" s="30"/>
      <c r="L101" s="30"/>
      <c r="M101" s="31"/>
    </row>
    <row r="102" spans="1:13" ht="15">
      <c r="A102" s="86" t="s">
        <v>15</v>
      </c>
      <c r="B102" s="87"/>
      <c r="C102" s="87"/>
      <c r="D102" s="87"/>
      <c r="E102" s="87"/>
      <c r="F102" s="88"/>
      <c r="I102" s="8">
        <v>2067</v>
      </c>
      <c r="J102" s="33"/>
      <c r="K102" s="34"/>
      <c r="L102" s="34"/>
      <c r="M102" s="35"/>
    </row>
    <row r="103" spans="1:13" ht="15">
      <c r="A103" s="89" t="s">
        <v>16</v>
      </c>
      <c r="B103" s="90"/>
      <c r="C103" s="90"/>
      <c r="D103" s="90"/>
      <c r="E103" s="90"/>
      <c r="F103" s="91"/>
      <c r="I103" s="12">
        <v>2068</v>
      </c>
      <c r="J103" s="33"/>
      <c r="K103" s="34"/>
      <c r="L103" s="34"/>
      <c r="M103" s="35"/>
    </row>
    <row r="104" spans="1:13" ht="15.75" thickBot="1">
      <c r="A104" s="92" t="s">
        <v>34</v>
      </c>
      <c r="B104" s="93"/>
      <c r="C104" s="93"/>
      <c r="D104" s="93"/>
      <c r="E104" s="93"/>
      <c r="F104" s="94"/>
      <c r="I104" s="16">
        <v>2069</v>
      </c>
      <c r="J104" s="33"/>
      <c r="K104" s="34"/>
      <c r="L104" s="34"/>
      <c r="M104" s="35"/>
    </row>
    <row r="105" spans="1:13" ht="15.75" thickBot="1">
      <c r="A105" s="95" t="s">
        <v>55</v>
      </c>
      <c r="B105" s="96"/>
      <c r="C105" s="96"/>
      <c r="D105" s="97"/>
      <c r="I105" s="20">
        <v>2070</v>
      </c>
      <c r="J105" s="45"/>
      <c r="K105" s="46"/>
      <c r="L105" s="46"/>
      <c r="M105" s="47"/>
    </row>
    <row r="106" spans="1:4" ht="12.75">
      <c r="A106" s="98" t="s">
        <v>9</v>
      </c>
      <c r="B106" s="53" t="s">
        <v>35</v>
      </c>
      <c r="C106" s="53" t="s">
        <v>36</v>
      </c>
      <c r="D106" s="53" t="s">
        <v>37</v>
      </c>
    </row>
    <row r="107" spans="1:4" ht="51.75" thickBot="1">
      <c r="A107" s="99"/>
      <c r="B107" s="54" t="s">
        <v>51</v>
      </c>
      <c r="C107" s="54" t="s">
        <v>52</v>
      </c>
      <c r="D107" s="54" t="s">
        <v>53</v>
      </c>
    </row>
    <row r="108" spans="1:4" ht="15" customHeight="1">
      <c r="A108" s="4">
        <v>2066</v>
      </c>
      <c r="B108" s="64">
        <f>F65</f>
        <v>33505</v>
      </c>
      <c r="C108" s="65">
        <f>F72</f>
        <v>33505</v>
      </c>
      <c r="D108" s="66">
        <f>(B108+C108)/2</f>
        <v>33505</v>
      </c>
    </row>
    <row r="109" spans="1:4" ht="15">
      <c r="A109" s="8">
        <v>2067</v>
      </c>
      <c r="B109" s="60">
        <f>E66*E91</f>
        <v>33013.35622853575</v>
      </c>
      <c r="C109" s="67">
        <f>E73*E99</f>
        <v>34873.60065895391</v>
      </c>
      <c r="D109" s="61">
        <f>(B109+C109)/2</f>
        <v>33943.478443744825</v>
      </c>
    </row>
    <row r="110" spans="1:4" ht="15">
      <c r="A110" s="12">
        <v>2068</v>
      </c>
      <c r="B110" s="60">
        <f>D67*D91</f>
        <v>33636.62697218784</v>
      </c>
      <c r="C110" s="67">
        <f>D74*D99</f>
        <v>36345.862938608465</v>
      </c>
      <c r="D110" s="61">
        <f>(B110+C110)/2</f>
        <v>34991.24495539816</v>
      </c>
    </row>
    <row r="111" spans="1:4" ht="15">
      <c r="A111" s="16">
        <v>2069</v>
      </c>
      <c r="B111" s="60">
        <f>C68*C91</f>
        <v>33682.829057721065</v>
      </c>
      <c r="C111" s="67">
        <f>C75*C99</f>
        <v>37584.98528965683</v>
      </c>
      <c r="D111" s="61">
        <f>(B111+C111)/2</f>
        <v>35633.907173688945</v>
      </c>
    </row>
    <row r="112" spans="1:4" ht="15.75" thickBot="1">
      <c r="A112" s="20">
        <v>2070</v>
      </c>
      <c r="B112" s="62">
        <f>B69*B91</f>
        <v>34352.115625910614</v>
      </c>
      <c r="C112" s="68">
        <f>B76*B99</f>
        <v>34368.37446576041</v>
      </c>
      <c r="D112" s="63">
        <f>(B112+C112)/2</f>
        <v>34360.245045835516</v>
      </c>
    </row>
    <row r="113" spans="9:13" ht="13.5" thickBot="1">
      <c r="I113" s="95" t="s">
        <v>84</v>
      </c>
      <c r="J113" s="96"/>
      <c r="K113" s="96"/>
      <c r="L113" s="96"/>
      <c r="M113" s="97"/>
    </row>
    <row r="114" spans="1:13" ht="13.5" thickBot="1">
      <c r="A114" s="100" t="s">
        <v>56</v>
      </c>
      <c r="B114" s="101"/>
      <c r="C114" s="101"/>
      <c r="D114" s="101"/>
      <c r="E114" s="101"/>
      <c r="F114" s="102"/>
      <c r="I114" s="98" t="s">
        <v>9</v>
      </c>
      <c r="J114" s="53" t="s">
        <v>35</v>
      </c>
      <c r="K114" s="53" t="s">
        <v>36</v>
      </c>
      <c r="L114" s="53" t="s">
        <v>37</v>
      </c>
      <c r="M114" s="53" t="s">
        <v>77</v>
      </c>
    </row>
    <row r="115" spans="1:13" ht="64.5" thickBot="1">
      <c r="A115" s="158" t="s">
        <v>15</v>
      </c>
      <c r="B115" s="159"/>
      <c r="C115" s="159"/>
      <c r="D115" s="159"/>
      <c r="E115" s="159"/>
      <c r="F115" s="160"/>
      <c r="I115" s="99"/>
      <c r="J115" s="54" t="s">
        <v>85</v>
      </c>
      <c r="K115" s="54" t="s">
        <v>86</v>
      </c>
      <c r="L115" s="54" t="s">
        <v>87</v>
      </c>
      <c r="M115" s="54" t="s">
        <v>88</v>
      </c>
    </row>
    <row r="116" spans="1:13" ht="15.75" thickBot="1">
      <c r="A116" s="130" t="s">
        <v>16</v>
      </c>
      <c r="B116" s="131"/>
      <c r="C116" s="131"/>
      <c r="D116" s="131"/>
      <c r="E116" s="131"/>
      <c r="F116" s="132"/>
      <c r="I116" s="4">
        <v>2066</v>
      </c>
      <c r="J116" s="29"/>
      <c r="K116" s="30"/>
      <c r="L116" s="30"/>
      <c r="M116" s="31"/>
    </row>
    <row r="117" spans="1:13" ht="15.75" thickBot="1">
      <c r="A117" s="95" t="s">
        <v>59</v>
      </c>
      <c r="B117" s="96"/>
      <c r="C117" s="96"/>
      <c r="D117" s="96"/>
      <c r="E117" s="96"/>
      <c r="F117" s="97"/>
      <c r="I117" s="8">
        <v>2067</v>
      </c>
      <c r="J117" s="33"/>
      <c r="K117" s="34"/>
      <c r="L117" s="34"/>
      <c r="M117" s="35"/>
    </row>
    <row r="118" spans="1:13" ht="15.75" thickBot="1">
      <c r="A118" s="98" t="s">
        <v>9</v>
      </c>
      <c r="B118" s="121" t="s">
        <v>58</v>
      </c>
      <c r="C118" s="122"/>
      <c r="D118" s="122"/>
      <c r="E118" s="122"/>
      <c r="F118" s="123"/>
      <c r="I118" s="12">
        <v>2068</v>
      </c>
      <c r="J118" s="33"/>
      <c r="K118" s="34"/>
      <c r="L118" s="34"/>
      <c r="M118" s="35"/>
    </row>
    <row r="119" spans="1:13" ht="15.75" thickBot="1">
      <c r="A119" s="133"/>
      <c r="B119" s="1">
        <v>12</v>
      </c>
      <c r="C119" s="2">
        <v>24</v>
      </c>
      <c r="D119" s="2">
        <v>36</v>
      </c>
      <c r="E119" s="2">
        <v>48</v>
      </c>
      <c r="F119" s="3" t="s">
        <v>10</v>
      </c>
      <c r="I119" s="16">
        <v>2069</v>
      </c>
      <c r="J119" s="33"/>
      <c r="K119" s="34"/>
      <c r="L119" s="34"/>
      <c r="M119" s="35"/>
    </row>
    <row r="120" spans="1:13" ht="15.75" thickBot="1">
      <c r="A120" s="4">
        <v>2066</v>
      </c>
      <c r="B120" s="5">
        <f>B20/B72</f>
        <v>0.11764705882352941</v>
      </c>
      <c r="C120" s="6">
        <f aca="true" t="shared" si="8" ref="C120:F121">C20/C72</f>
        <v>0.1821311475409836</v>
      </c>
      <c r="D120" s="6">
        <f t="shared" si="8"/>
        <v>0.16926145492825087</v>
      </c>
      <c r="E120" s="6">
        <f t="shared" si="8"/>
        <v>0.14249878318169906</v>
      </c>
      <c r="F120" s="7">
        <f t="shared" si="8"/>
        <v>0.1268467392926429</v>
      </c>
      <c r="I120" s="20">
        <v>2070</v>
      </c>
      <c r="J120" s="38"/>
      <c r="K120" s="39"/>
      <c r="L120" s="39"/>
      <c r="M120" s="40"/>
    </row>
    <row r="121" spans="1:13" ht="15.75" thickBot="1">
      <c r="A121" s="8">
        <v>2067</v>
      </c>
      <c r="B121" s="70">
        <f aca="true" t="shared" si="9" ref="B121:D124">B21/B73</f>
        <v>0.12562814070351758</v>
      </c>
      <c r="C121" s="69">
        <f t="shared" si="9"/>
        <v>0.22617987533392697</v>
      </c>
      <c r="D121" s="69">
        <f t="shared" si="9"/>
        <v>0.15824349718128772</v>
      </c>
      <c r="E121" s="69">
        <f t="shared" si="8"/>
        <v>0.14028776978417265</v>
      </c>
      <c r="F121" s="11"/>
      <c r="I121" s="75" t="s">
        <v>89</v>
      </c>
      <c r="J121" s="72"/>
      <c r="K121" s="73"/>
      <c r="L121" s="73"/>
      <c r="M121" s="74"/>
    </row>
    <row r="122" spans="1:6" ht="15">
      <c r="A122" s="12">
        <v>2068</v>
      </c>
      <c r="B122" s="70">
        <f t="shared" si="9"/>
        <v>0.10952804986642921</v>
      </c>
      <c r="C122" s="69">
        <f t="shared" si="9"/>
        <v>0.14041958041958041</v>
      </c>
      <c r="D122" s="69">
        <f t="shared" si="9"/>
        <v>0.1531527093596059</v>
      </c>
      <c r="E122" s="14"/>
      <c r="F122" s="15"/>
    </row>
    <row r="123" spans="1:6" ht="15">
      <c r="A123" s="16">
        <v>2069</v>
      </c>
      <c r="B123" s="70">
        <f t="shared" si="9"/>
        <v>0.09934959349593496</v>
      </c>
      <c r="C123" s="69">
        <f t="shared" si="9"/>
        <v>0.16671641791044775</v>
      </c>
      <c r="D123" s="18"/>
      <c r="E123" s="18"/>
      <c r="F123" s="19"/>
    </row>
    <row r="124" spans="1:6" ht="15.75" thickBot="1">
      <c r="A124" s="20">
        <v>2070</v>
      </c>
      <c r="B124" s="71">
        <f t="shared" si="9"/>
        <v>0.1090283091048202</v>
      </c>
      <c r="C124" s="22"/>
      <c r="D124" s="22"/>
      <c r="E124" s="22"/>
      <c r="F124" s="23"/>
    </row>
    <row r="125" ht="13.5" thickBot="1"/>
    <row r="126" spans="1:6" ht="13.5" thickBot="1">
      <c r="A126" s="100" t="s">
        <v>60</v>
      </c>
      <c r="B126" s="101"/>
      <c r="C126" s="101"/>
      <c r="D126" s="101"/>
      <c r="E126" s="101"/>
      <c r="F126" s="102"/>
    </row>
    <row r="127" spans="1:7" ht="12.75">
      <c r="A127" s="103" t="s">
        <v>61</v>
      </c>
      <c r="B127" s="156"/>
      <c r="C127" s="156"/>
      <c r="D127" s="156"/>
      <c r="E127" s="156"/>
      <c r="F127" s="156"/>
      <c r="G127" s="157"/>
    </row>
    <row r="128" spans="1:7" ht="25.5" customHeight="1">
      <c r="A128" s="137" t="s">
        <v>62</v>
      </c>
      <c r="B128" s="138"/>
      <c r="C128" s="138"/>
      <c r="D128" s="138"/>
      <c r="E128" s="138"/>
      <c r="F128" s="138"/>
      <c r="G128" s="139"/>
    </row>
    <row r="129" spans="1:7" ht="12.75">
      <c r="A129" s="152" t="s">
        <v>63</v>
      </c>
      <c r="B129" s="138"/>
      <c r="C129" s="138"/>
      <c r="D129" s="138"/>
      <c r="E129" s="138"/>
      <c r="F129" s="138"/>
      <c r="G129" s="139"/>
    </row>
    <row r="130" spans="1:7" ht="13.5" thickBot="1">
      <c r="A130" s="153" t="s">
        <v>14</v>
      </c>
      <c r="B130" s="154"/>
      <c r="C130" s="154"/>
      <c r="D130" s="154"/>
      <c r="E130" s="154"/>
      <c r="F130" s="154"/>
      <c r="G130" s="155"/>
    </row>
    <row r="131" spans="1:6" ht="13.5" thickBot="1">
      <c r="A131" s="95" t="s">
        <v>67</v>
      </c>
      <c r="B131" s="96"/>
      <c r="C131" s="96"/>
      <c r="D131" s="96"/>
      <c r="E131" s="96"/>
      <c r="F131" s="97"/>
    </row>
    <row r="132" spans="1:6" ht="13.5" thickBot="1">
      <c r="A132" s="24"/>
      <c r="B132" s="149" t="s">
        <v>64</v>
      </c>
      <c r="C132" s="150"/>
      <c r="D132" s="150"/>
      <c r="E132" s="150"/>
      <c r="F132" s="151"/>
    </row>
    <row r="133" spans="1:6" ht="15.75" thickBot="1">
      <c r="A133" s="25" t="s">
        <v>9</v>
      </c>
      <c r="B133" s="48" t="s">
        <v>23</v>
      </c>
      <c r="C133" s="48" t="s">
        <v>24</v>
      </c>
      <c r="D133" s="28" t="s">
        <v>25</v>
      </c>
      <c r="E133" s="48" t="s">
        <v>26</v>
      </c>
      <c r="F133" s="28"/>
    </row>
    <row r="134" spans="1:6" ht="15">
      <c r="A134" s="4">
        <v>2066</v>
      </c>
      <c r="B134" s="29">
        <f>C120/B120</f>
        <v>1.5481147540983606</v>
      </c>
      <c r="C134" s="30">
        <f aca="true" t="shared" si="10" ref="C134:E135">D120/C120</f>
        <v>0.929338321388236</v>
      </c>
      <c r="D134" s="30">
        <f t="shared" si="10"/>
        <v>0.8418856097042509</v>
      </c>
      <c r="E134" s="31">
        <f t="shared" si="10"/>
        <v>0.8901601575846555</v>
      </c>
      <c r="F134" s="32"/>
    </row>
    <row r="135" spans="1:6" ht="15">
      <c r="A135" s="8">
        <v>2067</v>
      </c>
      <c r="B135" s="33">
        <f aca="true" t="shared" si="11" ref="B135:C137">C121/B121</f>
        <v>1.800391807658059</v>
      </c>
      <c r="C135" s="34">
        <f t="shared" si="11"/>
        <v>0.6996356194275044</v>
      </c>
      <c r="D135" s="34">
        <f t="shared" si="10"/>
        <v>0.8865310251798559</v>
      </c>
      <c r="E135" s="35"/>
      <c r="F135" s="32"/>
    </row>
    <row r="136" spans="1:6" ht="15">
      <c r="A136" s="12">
        <v>2068</v>
      </c>
      <c r="B136" s="33">
        <f t="shared" si="11"/>
        <v>1.2820421854568196</v>
      </c>
      <c r="C136" s="34">
        <f t="shared" si="11"/>
        <v>1.0906791552999824</v>
      </c>
      <c r="D136" s="34"/>
      <c r="E136" s="35"/>
      <c r="F136" s="32"/>
    </row>
    <row r="137" spans="1:6" ht="15.75" thickBot="1">
      <c r="A137" s="16">
        <v>2069</v>
      </c>
      <c r="B137" s="45">
        <f t="shared" si="11"/>
        <v>1.6780785108825755</v>
      </c>
      <c r="C137" s="46"/>
      <c r="D137" s="46"/>
      <c r="E137" s="47"/>
      <c r="F137" s="32"/>
    </row>
    <row r="138" spans="1:6" ht="25.5">
      <c r="A138" s="36" t="s">
        <v>27</v>
      </c>
      <c r="B138" s="29">
        <f>SUM(B134:B137)/4</f>
        <v>1.5771568145239536</v>
      </c>
      <c r="C138" s="30">
        <f>SUM(C134:C136)/3</f>
        <v>0.9065510320385742</v>
      </c>
      <c r="D138" s="30">
        <f>SUM(D134:D135)/2</f>
        <v>0.8642083174420534</v>
      </c>
      <c r="E138" s="31">
        <f>E134</f>
        <v>0.8901601575846555</v>
      </c>
      <c r="F138" s="32"/>
    </row>
    <row r="139" spans="1:6" ht="26.25" thickBot="1">
      <c r="A139" s="37" t="s">
        <v>28</v>
      </c>
      <c r="B139" s="45">
        <f>B138*C138*D138*E138</f>
        <v>1.099901329871266</v>
      </c>
      <c r="C139" s="46">
        <f>C138*D138*E138</f>
        <v>0.6973950337356012</v>
      </c>
      <c r="D139" s="46">
        <f>D138*E138</f>
        <v>0.7692838120401883</v>
      </c>
      <c r="E139" s="47">
        <f>E138</f>
        <v>0.8901601575846555</v>
      </c>
      <c r="F139" s="32"/>
    </row>
    <row r="140" spans="1:6" ht="13.5" thickBot="1">
      <c r="A140" s="41"/>
      <c r="B140" s="149" t="s">
        <v>65</v>
      </c>
      <c r="C140" s="150"/>
      <c r="D140" s="150"/>
      <c r="E140" s="150"/>
      <c r="F140" s="151"/>
    </row>
    <row r="141" spans="1:6" ht="15.75" thickBot="1">
      <c r="A141" s="25" t="s">
        <v>9</v>
      </c>
      <c r="B141" s="52" t="s">
        <v>23</v>
      </c>
      <c r="C141" s="48" t="s">
        <v>24</v>
      </c>
      <c r="D141" s="28" t="s">
        <v>25</v>
      </c>
      <c r="E141" s="48" t="s">
        <v>26</v>
      </c>
      <c r="F141" s="43"/>
    </row>
    <row r="142" spans="1:6" ht="15">
      <c r="A142" s="4">
        <v>2066</v>
      </c>
      <c r="B142" s="29">
        <f>C120-B120</f>
        <v>0.0644840887174542</v>
      </c>
      <c r="C142" s="30">
        <f aca="true" t="shared" si="12" ref="C142:E143">D120-C120</f>
        <v>-0.012869692612732742</v>
      </c>
      <c r="D142" s="30">
        <f t="shared" si="12"/>
        <v>-0.026762671746551808</v>
      </c>
      <c r="E142" s="31">
        <f t="shared" si="12"/>
        <v>-0.015652043889056166</v>
      </c>
      <c r="F142" s="32"/>
    </row>
    <row r="143" spans="1:6" ht="15">
      <c r="A143" s="8">
        <v>2067</v>
      </c>
      <c r="B143" s="33">
        <f aca="true" t="shared" si="13" ref="B143:C145">C121-B121</f>
        <v>0.1005517346304094</v>
      </c>
      <c r="C143" s="34">
        <f t="shared" si="13"/>
        <v>-0.06793637815263925</v>
      </c>
      <c r="D143" s="34">
        <f t="shared" si="12"/>
        <v>-0.017955727397115068</v>
      </c>
      <c r="E143" s="35"/>
      <c r="F143" s="32"/>
    </row>
    <row r="144" spans="1:6" ht="15">
      <c r="A144" s="12">
        <v>2068</v>
      </c>
      <c r="B144" s="33">
        <f t="shared" si="13"/>
        <v>0.030891530553151206</v>
      </c>
      <c r="C144" s="34">
        <f t="shared" si="13"/>
        <v>0.012733128940025484</v>
      </c>
      <c r="D144" s="34"/>
      <c r="E144" s="35"/>
      <c r="F144" s="32"/>
    </row>
    <row r="145" spans="1:6" ht="15.75" thickBot="1">
      <c r="A145" s="16">
        <v>2069</v>
      </c>
      <c r="B145" s="45">
        <f t="shared" si="13"/>
        <v>0.06736682441451279</v>
      </c>
      <c r="C145" s="46"/>
      <c r="D145" s="46"/>
      <c r="E145" s="47"/>
      <c r="F145" s="32"/>
    </row>
    <row r="146" spans="1:6" ht="25.5">
      <c r="A146" s="44" t="s">
        <v>27</v>
      </c>
      <c r="B146" s="29">
        <f>SUM(B142:B145)/4</f>
        <v>0.0658235445788819</v>
      </c>
      <c r="C146" s="30">
        <f>SUM(C142:C144)/3</f>
        <v>-0.022690980608448836</v>
      </c>
      <c r="D146" s="30">
        <f>SUM(D142:D143)/2</f>
        <v>-0.022359199571833438</v>
      </c>
      <c r="E146" s="31">
        <f>E142</f>
        <v>-0.015652043889056166</v>
      </c>
      <c r="F146" s="32"/>
    </row>
    <row r="147" spans="1:6" ht="26.25" thickBot="1">
      <c r="A147" s="37" t="s">
        <v>29</v>
      </c>
      <c r="B147" s="45">
        <f>B146+C146+D146+E146</f>
        <v>0.005121320509543462</v>
      </c>
      <c r="C147" s="46">
        <f>C146+D146+E146</f>
        <v>-0.06070222406933844</v>
      </c>
      <c r="D147" s="46">
        <f>D146+E146</f>
        <v>-0.038011243460889604</v>
      </c>
      <c r="E147" s="47">
        <f>E146</f>
        <v>-0.015652043889056166</v>
      </c>
      <c r="F147" s="32"/>
    </row>
    <row r="148" ht="13.5" thickBot="1"/>
    <row r="149" spans="1:6" ht="13.5" thickBot="1">
      <c r="A149" s="100" t="s">
        <v>68</v>
      </c>
      <c r="B149" s="101"/>
      <c r="C149" s="101"/>
      <c r="D149" s="101"/>
      <c r="E149" s="101"/>
      <c r="F149" s="102"/>
    </row>
    <row r="150" spans="1:6" ht="12.75">
      <c r="A150" s="86" t="s">
        <v>69</v>
      </c>
      <c r="B150" s="87"/>
      <c r="C150" s="87"/>
      <c r="D150" s="87"/>
      <c r="E150" s="87"/>
      <c r="F150" s="88"/>
    </row>
    <row r="151" spans="1:6" ht="12.75">
      <c r="A151" s="89" t="s">
        <v>70</v>
      </c>
      <c r="B151" s="90"/>
      <c r="C151" s="90"/>
      <c r="D151" s="90"/>
      <c r="E151" s="90"/>
      <c r="F151" s="91"/>
    </row>
    <row r="152" spans="1:6" ht="12.75">
      <c r="A152" s="89" t="s">
        <v>71</v>
      </c>
      <c r="B152" s="90"/>
      <c r="C152" s="90"/>
      <c r="D152" s="90"/>
      <c r="E152" s="90"/>
      <c r="F152" s="91"/>
    </row>
    <row r="153" spans="1:6" ht="13.5" thickBot="1">
      <c r="A153" s="130" t="s">
        <v>72</v>
      </c>
      <c r="B153" s="131"/>
      <c r="C153" s="131"/>
      <c r="D153" s="131"/>
      <c r="E153" s="131"/>
      <c r="F153" s="132"/>
    </row>
    <row r="154" spans="1:6" ht="12.75">
      <c r="A154" s="86" t="s">
        <v>15</v>
      </c>
      <c r="B154" s="87"/>
      <c r="C154" s="87"/>
      <c r="D154" s="87"/>
      <c r="E154" s="87"/>
      <c r="F154" s="88"/>
    </row>
    <row r="155" spans="1:6" ht="12.75">
      <c r="A155" s="89" t="s">
        <v>16</v>
      </c>
      <c r="B155" s="90"/>
      <c r="C155" s="90"/>
      <c r="D155" s="90"/>
      <c r="E155" s="90"/>
      <c r="F155" s="91"/>
    </row>
    <row r="156" spans="1:6" ht="13.5" thickBot="1">
      <c r="A156" s="92" t="s">
        <v>34</v>
      </c>
      <c r="B156" s="93"/>
      <c r="C156" s="93"/>
      <c r="D156" s="93"/>
      <c r="E156" s="93"/>
      <c r="F156" s="94"/>
    </row>
    <row r="157" spans="1:5" ht="13.5" thickBot="1">
      <c r="A157" s="95" t="s">
        <v>78</v>
      </c>
      <c r="B157" s="96"/>
      <c r="C157" s="96"/>
      <c r="D157" s="96"/>
      <c r="E157" s="97"/>
    </row>
    <row r="158" spans="1:5" ht="12.75">
      <c r="A158" s="98" t="s">
        <v>9</v>
      </c>
      <c r="B158" s="53" t="s">
        <v>35</v>
      </c>
      <c r="C158" s="53" t="s">
        <v>36</v>
      </c>
      <c r="D158" s="53" t="s">
        <v>37</v>
      </c>
      <c r="E158" s="53" t="s">
        <v>77</v>
      </c>
    </row>
    <row r="159" spans="1:5" ht="64.5" thickBot="1">
      <c r="A159" s="99"/>
      <c r="B159" s="54" t="s">
        <v>74</v>
      </c>
      <c r="C159" s="54" t="s">
        <v>73</v>
      </c>
      <c r="D159" s="54" t="s">
        <v>75</v>
      </c>
      <c r="E159" s="54" t="s">
        <v>76</v>
      </c>
    </row>
    <row r="160" spans="1:5" ht="15">
      <c r="A160" s="4">
        <v>2066</v>
      </c>
      <c r="B160" s="29">
        <f>F120</f>
        <v>0.1268467392926429</v>
      </c>
      <c r="C160" s="30">
        <f>F120</f>
        <v>0.1268467392926429</v>
      </c>
      <c r="D160" s="65">
        <f>B160*D108</f>
        <v>4250</v>
      </c>
      <c r="E160" s="66">
        <f>C160*D108</f>
        <v>4250</v>
      </c>
    </row>
    <row r="161" spans="1:5" ht="15">
      <c r="A161" s="8">
        <v>2067</v>
      </c>
      <c r="B161" s="33">
        <f>E121*E139</f>
        <v>0.124878583258279</v>
      </c>
      <c r="C161" s="34">
        <f>E121+E147</f>
        <v>0.12463572589511648</v>
      </c>
      <c r="D161" s="67">
        <f>B161*D109</f>
        <v>4238.813498912787</v>
      </c>
      <c r="E161" s="61">
        <f>C161*D109</f>
        <v>4230.570075241375</v>
      </c>
    </row>
    <row r="162" spans="1:5" ht="15">
      <c r="A162" s="12">
        <v>2068</v>
      </c>
      <c r="B162" s="33">
        <f>D122*D139</f>
        <v>0.11781790008044064</v>
      </c>
      <c r="C162" s="34">
        <f>D122+D147</f>
        <v>0.1151414658987163</v>
      </c>
      <c r="D162" s="67">
        <f>B162*D110</f>
        <v>4122.595001845323</v>
      </c>
      <c r="E162" s="61">
        <f>C162*D110</f>
        <v>4028.9432377856056</v>
      </c>
    </row>
    <row r="163" spans="1:5" ht="15">
      <c r="A163" s="16">
        <v>2069</v>
      </c>
      <c r="B163" s="33">
        <f>C123*C139</f>
        <v>0.1162672018929353</v>
      </c>
      <c r="C163" s="34">
        <f>C123+C147</f>
        <v>0.10601419384110931</v>
      </c>
      <c r="D163" s="67">
        <f>B163*D111</f>
        <v>4143.054679597408</v>
      </c>
      <c r="E163" s="61">
        <f>C163*D111</f>
        <v>3777.6999424275555</v>
      </c>
    </row>
    <row r="164" spans="1:5" ht="15.75" thickBot="1">
      <c r="A164" s="20">
        <v>2070</v>
      </c>
      <c r="B164" s="45">
        <f>B124*B139</f>
        <v>0.11992038217800721</v>
      </c>
      <c r="C164" s="46">
        <f>B124+B147</f>
        <v>0.11414962961436366</v>
      </c>
      <c r="D164" s="68">
        <f>B164*D112</f>
        <v>4120.493717626574</v>
      </c>
      <c r="E164" s="63">
        <f>C164*D112</f>
        <v>3922.209245440898</v>
      </c>
    </row>
    <row r="165" ht="13.5" thickBot="1"/>
    <row r="166" spans="1:6" ht="13.5" thickBot="1">
      <c r="A166" s="100" t="s">
        <v>83</v>
      </c>
      <c r="B166" s="101"/>
      <c r="C166" s="101"/>
      <c r="D166" s="101"/>
      <c r="E166" s="101"/>
      <c r="F166" s="102"/>
    </row>
    <row r="167" spans="1:7" ht="12.75">
      <c r="A167" s="103" t="s">
        <v>79</v>
      </c>
      <c r="B167" s="104"/>
      <c r="C167" s="104"/>
      <c r="D167" s="104"/>
      <c r="E167" s="104"/>
      <c r="F167" s="105"/>
      <c r="G167" s="57"/>
    </row>
    <row r="168" spans="1:6" ht="12.75">
      <c r="A168" s="106" t="s">
        <v>80</v>
      </c>
      <c r="B168" s="107"/>
      <c r="C168" s="107"/>
      <c r="D168" s="107"/>
      <c r="E168" s="107"/>
      <c r="F168" s="108"/>
    </row>
    <row r="169" spans="1:6" ht="12.75">
      <c r="A169" s="106" t="s">
        <v>81</v>
      </c>
      <c r="B169" s="107"/>
      <c r="C169" s="107"/>
      <c r="D169" s="107"/>
      <c r="E169" s="107"/>
      <c r="F169" s="108"/>
    </row>
    <row r="170" spans="1:6" ht="13.5" thickBot="1">
      <c r="A170" s="83" t="s">
        <v>82</v>
      </c>
      <c r="B170" s="84"/>
      <c r="C170" s="84"/>
      <c r="D170" s="84"/>
      <c r="E170" s="84"/>
      <c r="F170" s="85"/>
    </row>
    <row r="171" spans="1:6" ht="12.75">
      <c r="A171" s="86" t="s">
        <v>15</v>
      </c>
      <c r="B171" s="87"/>
      <c r="C171" s="87"/>
      <c r="D171" s="87"/>
      <c r="E171" s="87"/>
      <c r="F171" s="88"/>
    </row>
    <row r="172" spans="1:6" ht="12.75">
      <c r="A172" s="89" t="s">
        <v>16</v>
      </c>
      <c r="B172" s="90"/>
      <c r="C172" s="90"/>
      <c r="D172" s="90"/>
      <c r="E172" s="90"/>
      <c r="F172" s="91"/>
    </row>
    <row r="173" spans="1:6" ht="13.5" thickBot="1">
      <c r="A173" s="92" t="s">
        <v>34</v>
      </c>
      <c r="B173" s="93"/>
      <c r="C173" s="93"/>
      <c r="D173" s="93"/>
      <c r="E173" s="93"/>
      <c r="F173" s="94"/>
    </row>
    <row r="174" spans="1:5" ht="13.5" thickBot="1">
      <c r="A174" s="95" t="s">
        <v>90</v>
      </c>
      <c r="B174" s="96"/>
      <c r="C174" s="96"/>
      <c r="D174" s="96"/>
      <c r="E174" s="97"/>
    </row>
    <row r="175" spans="1:5" ht="12.75">
      <c r="A175" s="98" t="s">
        <v>9</v>
      </c>
      <c r="B175" s="53" t="s">
        <v>35</v>
      </c>
      <c r="C175" s="53" t="s">
        <v>36</v>
      </c>
      <c r="D175" s="53" t="s">
        <v>37</v>
      </c>
      <c r="E175" s="53" t="s">
        <v>77</v>
      </c>
    </row>
    <row r="176" spans="1:5" ht="64.5" thickBot="1">
      <c r="A176" s="99"/>
      <c r="B176" s="54" t="s">
        <v>85</v>
      </c>
      <c r="C176" s="54" t="s">
        <v>86</v>
      </c>
      <c r="D176" s="54" t="s">
        <v>87</v>
      </c>
      <c r="E176" s="54" t="s">
        <v>88</v>
      </c>
    </row>
    <row r="177" spans="1:5" ht="15">
      <c r="A177" s="4">
        <v>2066</v>
      </c>
      <c r="B177" s="29">
        <f>B56-F20</f>
        <v>0</v>
      </c>
      <c r="C177" s="30">
        <f>C56-F20</f>
        <v>0</v>
      </c>
      <c r="D177" s="65">
        <f>D160-F20</f>
        <v>0</v>
      </c>
      <c r="E177" s="66">
        <f>E160-F20</f>
        <v>0</v>
      </c>
    </row>
    <row r="178" spans="1:5" ht="15">
      <c r="A178" s="8">
        <v>2067</v>
      </c>
      <c r="B178" s="60">
        <f>B57-E21</f>
        <v>434.5771144278606</v>
      </c>
      <c r="C178" s="67">
        <f>C57-E21</f>
        <v>454.9658434051489</v>
      </c>
      <c r="D178" s="67">
        <f>D161-E21</f>
        <v>338.8134989127866</v>
      </c>
      <c r="E178" s="61">
        <f>E161-E21</f>
        <v>330.570075241375</v>
      </c>
    </row>
    <row r="179" spans="1:5" ht="15">
      <c r="A179" s="12">
        <v>2068</v>
      </c>
      <c r="B179" s="60">
        <f>B58-D22</f>
        <v>1212.5867100750365</v>
      </c>
      <c r="C179" s="67">
        <f>C58-D22</f>
        <v>1169.122125912074</v>
      </c>
      <c r="D179" s="67">
        <f>D162-D22</f>
        <v>1013.5950018453232</v>
      </c>
      <c r="E179" s="61">
        <f>E162-D22</f>
        <v>919.9432377856056</v>
      </c>
    </row>
    <row r="180" spans="1:5" ht="15">
      <c r="A180" s="16">
        <v>2069</v>
      </c>
      <c r="B180" s="60">
        <f>B59-C23</f>
        <v>2078.811389736198</v>
      </c>
      <c r="C180" s="67">
        <f>C59-C23</f>
        <v>2052.334436812025</v>
      </c>
      <c r="D180" s="67">
        <f>D163-C23</f>
        <v>1909.0546795974078</v>
      </c>
      <c r="E180" s="61">
        <f>E163-C23</f>
        <v>1543.6999424275555</v>
      </c>
    </row>
    <row r="181" spans="1:5" ht="15.75" thickBot="1">
      <c r="A181" s="20">
        <v>2070</v>
      </c>
      <c r="B181" s="76">
        <f>B60-B24</f>
        <v>3132.0733607955826</v>
      </c>
      <c r="C181" s="77">
        <f>C60-B24</f>
        <v>2876.061683284775</v>
      </c>
      <c r="D181" s="77">
        <f>D164-B24</f>
        <v>2980.493717626574</v>
      </c>
      <c r="E181" s="78">
        <f>E164-B24</f>
        <v>2782.209245440898</v>
      </c>
    </row>
    <row r="182" spans="1:5" ht="13.5" thickBot="1">
      <c r="A182" s="80" t="s">
        <v>89</v>
      </c>
      <c r="B182" s="79">
        <f>SUM(B177:B181)</f>
        <v>6858.048575034678</v>
      </c>
      <c r="C182" s="81">
        <f>SUM(C177:C181)</f>
        <v>6552.484089414023</v>
      </c>
      <c r="D182" s="81">
        <f>SUM(D177:D181)</f>
        <v>6241.9568979820915</v>
      </c>
      <c r="E182" s="82">
        <f>SUM(E177:E181)</f>
        <v>5576.4225008954345</v>
      </c>
    </row>
  </sheetData>
  <sheetProtection/>
  <mergeCells count="103">
    <mergeCell ref="A157:E157"/>
    <mergeCell ref="A158:A159"/>
    <mergeCell ref="A154:F154"/>
    <mergeCell ref="A155:F155"/>
    <mergeCell ref="A156:F156"/>
    <mergeCell ref="I99:I100"/>
    <mergeCell ref="A128:G128"/>
    <mergeCell ref="A129:G129"/>
    <mergeCell ref="A130:G130"/>
    <mergeCell ref="A117:F117"/>
    <mergeCell ref="I98:M98"/>
    <mergeCell ref="A150:F150"/>
    <mergeCell ref="A151:F151"/>
    <mergeCell ref="A152:F152"/>
    <mergeCell ref="A153:F153"/>
    <mergeCell ref="A131:F131"/>
    <mergeCell ref="B132:F132"/>
    <mergeCell ref="B140:F140"/>
    <mergeCell ref="A149:F149"/>
    <mergeCell ref="A127:G127"/>
    <mergeCell ref="A118:A119"/>
    <mergeCell ref="B118:F118"/>
    <mergeCell ref="A126:F126"/>
    <mergeCell ref="A116:F116"/>
    <mergeCell ref="I71:N71"/>
    <mergeCell ref="I72:I73"/>
    <mergeCell ref="J72:N72"/>
    <mergeCell ref="I80:N80"/>
    <mergeCell ref="J81:N81"/>
    <mergeCell ref="J89:N89"/>
    <mergeCell ref="A105:D105"/>
    <mergeCell ref="A106:A107"/>
    <mergeCell ref="A114:F114"/>
    <mergeCell ref="A115:F115"/>
    <mergeCell ref="A102:F102"/>
    <mergeCell ref="A103:F103"/>
    <mergeCell ref="A104:F104"/>
    <mergeCell ref="I62:L62"/>
    <mergeCell ref="I63:I64"/>
    <mergeCell ref="A83:F83"/>
    <mergeCell ref="B84:F84"/>
    <mergeCell ref="B92:F92"/>
    <mergeCell ref="A101:F101"/>
    <mergeCell ref="A79:G79"/>
    <mergeCell ref="A80:G80"/>
    <mergeCell ref="A81:F81"/>
    <mergeCell ref="A82:F82"/>
    <mergeCell ref="A70:A71"/>
    <mergeCell ref="B70:F70"/>
    <mergeCell ref="A77:G77"/>
    <mergeCell ref="A78:G78"/>
    <mergeCell ref="I31:I32"/>
    <mergeCell ref="I30:K30"/>
    <mergeCell ref="A53:C53"/>
    <mergeCell ref="A62:F62"/>
    <mergeCell ref="I39:N39"/>
    <mergeCell ref="J40:N40"/>
    <mergeCell ref="A51:F51"/>
    <mergeCell ref="A52:F52"/>
    <mergeCell ref="A54:A55"/>
    <mergeCell ref="A63:A64"/>
    <mergeCell ref="B63:F63"/>
    <mergeCell ref="A50:F50"/>
    <mergeCell ref="B32:F32"/>
    <mergeCell ref="B40:F40"/>
    <mergeCell ref="A49:F49"/>
    <mergeCell ref="I10:N10"/>
    <mergeCell ref="J11:N11"/>
    <mergeCell ref="J19:N19"/>
    <mergeCell ref="A27:G27"/>
    <mergeCell ref="A28:G28"/>
    <mergeCell ref="A29:F29"/>
    <mergeCell ref="J48:N48"/>
    <mergeCell ref="A1:F1"/>
    <mergeCell ref="A2:F2"/>
    <mergeCell ref="A3:B3"/>
    <mergeCell ref="C3:F3"/>
    <mergeCell ref="A30:F30"/>
    <mergeCell ref="A18:A19"/>
    <mergeCell ref="B18:F18"/>
    <mergeCell ref="A25:G25"/>
    <mergeCell ref="A26:G26"/>
    <mergeCell ref="A8:F9"/>
    <mergeCell ref="A174:E174"/>
    <mergeCell ref="A175:A176"/>
    <mergeCell ref="A4:F4"/>
    <mergeCell ref="A5:F5"/>
    <mergeCell ref="A6:F6"/>
    <mergeCell ref="A7:F7"/>
    <mergeCell ref="A10:F10"/>
    <mergeCell ref="A11:A12"/>
    <mergeCell ref="B11:F11"/>
    <mergeCell ref="A31:F31"/>
    <mergeCell ref="A170:F170"/>
    <mergeCell ref="A171:F171"/>
    <mergeCell ref="A172:F172"/>
    <mergeCell ref="A173:F173"/>
    <mergeCell ref="I113:M113"/>
    <mergeCell ref="I114:I115"/>
    <mergeCell ref="A166:F166"/>
    <mergeCell ref="A167:F167"/>
    <mergeCell ref="A168:F168"/>
    <mergeCell ref="A169:F169"/>
  </mergeCells>
  <hyperlinks>
    <hyperlink ref="A2:F2" r:id="rId1" display="The Actuary's Free Study Guide for Exam 6"/>
    <hyperlink ref="A4:F4" r:id="rId2" display="Published under the Creative Commons Attribution Share-Alike License 3.0"/>
    <hyperlink ref="A6:F6" r:id="rId3" display="Estimating Unpaid Claims Using Basic Techniques"/>
  </hyperlinks>
  <printOptions/>
  <pageMargins left="0.75" right="0.75" top="1" bottom="1" header="0.5" footer="0.5"/>
  <pageSetup horizontalDpi="1200" verticalDpi="1200" orientation="portrait"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Gennady</cp:lastModifiedBy>
  <dcterms:created xsi:type="dcterms:W3CDTF">1996-10-14T23:33:28Z</dcterms:created>
  <dcterms:modified xsi:type="dcterms:W3CDTF">2010-09-17T03:13:32Z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