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<sst xmlns="http://schemas.openxmlformats.org/spreadsheetml/2006/main" count="210" uniqueCount="81">
  <si>
    <t>The Actuary's Free Study Guide for Exam 6</t>
  </si>
  <si>
    <t>Created by G. Stolyarov II</t>
  </si>
  <si>
    <t>Published under the Creative Commons Attribution Share-Alike License 3.0</t>
  </si>
  <si>
    <r>
      <rPr>
        <b/>
        <sz val="11"/>
        <color indexed="8"/>
        <rFont val="Calibri"/>
        <family val="2"/>
      </rPr>
      <t>Source:</t>
    </r>
    <r>
      <rPr>
        <sz val="11"/>
        <color indexed="8"/>
        <rFont val="Calibri"/>
        <family val="2"/>
      </rPr>
      <t xml:space="preserve"> Friedland, Jacqueline F.</t>
    </r>
    <r>
      <rPr>
        <i/>
        <sz val="11"/>
        <color indexed="8"/>
        <rFont val="Calibri"/>
        <family val="2"/>
      </rPr>
      <t xml:space="preserve"> </t>
    </r>
    <r>
      <rPr>
        <sz val="11"/>
        <color indexed="8"/>
        <rFont val="Calibri"/>
        <family val="2"/>
      </rPr>
      <t xml:space="preserve"> </t>
    </r>
  </si>
  <si>
    <t>Estimating Unpaid Claims Using Basic Techniques</t>
  </si>
  <si>
    <t>This study guide is Mr. Stolyarov's work alone and is not affiliated with any other individual(s) or organization(s) whose works are cited.</t>
  </si>
  <si>
    <t>Estimation of Salvage and Subrogation Recoveries - Practice Questions and Solutions</t>
  </si>
  <si>
    <t xml:space="preserve"> Section 34</t>
  </si>
  <si>
    <t>Casualty Actuarial Society. July 2009. Chapter 14, pp. 337-345.</t>
  </si>
  <si>
    <t>60 (Ult.)</t>
  </si>
  <si>
    <t>Accident Year</t>
  </si>
  <si>
    <t>Reported Salvage/Subrogation as of (Months)</t>
  </si>
  <si>
    <t>Received Salvage/Subrogation as of (Months)</t>
  </si>
  <si>
    <t>Selected Age-to-Age Factors</t>
  </si>
  <si>
    <t>(b) Selected Factors to Ultimate</t>
  </si>
  <si>
    <t>(d) Selected Factors to Ultimate</t>
  </si>
  <si>
    <t>Answer Template for Problem S6-34-1.</t>
  </si>
  <si>
    <t>(a) Age-to-Age Factors for Reported Salvage/Subrogation</t>
  </si>
  <si>
    <t>(c) Age-to-Age Factors for Received Salvage/Subrogation</t>
  </si>
  <si>
    <t>(a) Develop age-to-age factors for reported salvage/subrogation.</t>
  </si>
  <si>
    <t>(b) Select development factors to ultimate for reported salvage/subrogation, working from simple arithmetic means of the age-to-age factors.</t>
  </si>
  <si>
    <t xml:space="preserve">(c) Develop age-to-age factors for received salvage/subrogation. </t>
  </si>
  <si>
    <t>An answer template is provided to the side. Excel formulas may and should be used.</t>
  </si>
  <si>
    <t xml:space="preserve">After you develop your answers, compare them to the key below. </t>
  </si>
  <si>
    <t>Solution Key for Problem S6-34-1.</t>
  </si>
  <si>
    <t>12 to 24</t>
  </si>
  <si>
    <t>24 to 36</t>
  </si>
  <si>
    <t>36 to 48</t>
  </si>
  <si>
    <t>48 to 60 (Ult.)</t>
  </si>
  <si>
    <t>Answer Template for Problem S6-34-2.</t>
  </si>
  <si>
    <t>(a)</t>
  </si>
  <si>
    <t>(b)</t>
  </si>
  <si>
    <t>Projected Ultimate S&amp;S, Using Reported Information</t>
  </si>
  <si>
    <t>Projected Ultimate S&amp;S, Using Received Information</t>
  </si>
  <si>
    <t>Solution Key for Problem S6-34-2.</t>
  </si>
  <si>
    <t>All monetary figures are rounded to whole numbers.</t>
  </si>
  <si>
    <r>
      <t xml:space="preserve">Problem S6-34-3. </t>
    </r>
    <r>
      <rPr>
        <sz val="10"/>
        <rFont val="Arial"/>
        <family val="2"/>
      </rPr>
      <t xml:space="preserve">You are given the following data for claims for Insurer Θ.  </t>
    </r>
  </si>
  <si>
    <t>Reported Claims as of (Months)</t>
  </si>
  <si>
    <t>Paid Claims as of (Months)</t>
  </si>
  <si>
    <t>(a) Develop age-to-age factors for reported claims.</t>
  </si>
  <si>
    <t>(b) Select development factors to ultimate for reported claims, working from simple arithmetic means of the age-to-age factors.</t>
  </si>
  <si>
    <t xml:space="preserve">(c) Develop age-to-age factors for paid claims. </t>
  </si>
  <si>
    <t>(d) Select development factors to ultimate for paid claims, working from simple arithmetic means of the age-to-age factors.</t>
  </si>
  <si>
    <t>(d) Select development factors to ultimate for received salvage/subrogation, working from simple arithmetic means of the age-to-age factors.</t>
  </si>
  <si>
    <t>Answer Template for Problem S6-34-3.</t>
  </si>
  <si>
    <t>(a) Age-to-Age Factors for Reported Claims</t>
  </si>
  <si>
    <t>(c) Age-to-Age Factors for Paid Claims</t>
  </si>
  <si>
    <t>Solution Key for Problem S6-34-3.</t>
  </si>
  <si>
    <r>
      <t xml:space="preserve">Problem S6-34-2. </t>
    </r>
    <r>
      <rPr>
        <sz val="10"/>
        <color indexed="8"/>
        <rFont val="Arial"/>
        <family val="2"/>
      </rPr>
      <t>Using the data f</t>
    </r>
    <r>
      <rPr>
        <sz val="10"/>
        <rFont val="Arial"/>
        <family val="2"/>
      </rPr>
      <t>or Insurer Θ and the development method, project salvage and subrogation for each accident year to ultimate using (a) the reported salvage/subrogation selected development factors to ultimate and (b) the received salvage/subrogation selected development factors to ultimate.</t>
    </r>
  </si>
  <si>
    <r>
      <t xml:space="preserve">Problem S6-34-4. </t>
    </r>
    <r>
      <rPr>
        <sz val="10"/>
        <color indexed="8"/>
        <rFont val="Arial"/>
        <family val="2"/>
      </rPr>
      <t>Using the data f</t>
    </r>
    <r>
      <rPr>
        <sz val="10"/>
        <rFont val="Arial"/>
        <family val="2"/>
      </rPr>
      <t>or Insurer Θ and the development method, project ultimate claims for each accident year to ultimate using (a) the selected reported claim development factors to ultimate and (b) the selected paid claim development factors to ultimate. (c) As your final selection of projected ultimate claims, pick the simple arithmetic mean of (a) and (b).</t>
    </r>
  </si>
  <si>
    <t>(c)</t>
  </si>
  <si>
    <t>Answer Template for Problem S6-34-4.</t>
  </si>
  <si>
    <t>Projected Ultimate Claims, Using Reported Information</t>
  </si>
  <si>
    <t>Projected Ultimate Claims, Using Paid Information</t>
  </si>
  <si>
    <t>Selected Ultimate Claims</t>
  </si>
  <si>
    <r>
      <t xml:space="preserve">Problem S6-34-5. </t>
    </r>
    <r>
      <rPr>
        <sz val="10"/>
        <color indexed="8"/>
        <rFont val="Arial"/>
        <family val="2"/>
      </rPr>
      <t>Continue analyzing the data</t>
    </r>
    <r>
      <rPr>
        <sz val="10"/>
        <rFont val="Arial"/>
        <family val="2"/>
      </rPr>
      <t xml:space="preserve"> for Insurer Θ.  </t>
    </r>
  </si>
  <si>
    <t>(a) Develop a triangle of the ratios of received salvage/subrogation to paid claims.</t>
  </si>
  <si>
    <t>(b) Calculate age-to-age factors for the ratios of received salvage/subrogation to paid claims.</t>
  </si>
  <si>
    <t>(b) Select development factors to ultimate for the ratios of received salvage/subrogation to paid claims, working from simple arithmetic means of the age-to-age factors.</t>
  </si>
  <si>
    <t>Answer Template for Problem S6-34-5.</t>
  </si>
  <si>
    <t>(a) Ratios of Received Salvage/Subrogation to Paid Claims as of (Months)</t>
  </si>
  <si>
    <t>(b) Age-to-Age Factors for Ratios of Received Salvage/Subrogation to Paid Claims</t>
  </si>
  <si>
    <t>(c) Selected Factors to Ultimate</t>
  </si>
  <si>
    <t>Solution Key for Problem S6-34-4.</t>
  </si>
  <si>
    <t>Solution Key for Problem S6-34-5.</t>
  </si>
  <si>
    <r>
      <t xml:space="preserve">Problem S6-34-6. </t>
    </r>
    <r>
      <rPr>
        <sz val="10"/>
        <color indexed="8"/>
        <rFont val="Arial"/>
        <family val="2"/>
      </rPr>
      <t>Continue analyzing the data</t>
    </r>
    <r>
      <rPr>
        <sz val="10"/>
        <rFont val="Arial"/>
        <family val="2"/>
      </rPr>
      <t xml:space="preserve"> for Insurer Θ.  </t>
    </r>
  </si>
  <si>
    <t>(a) Using the selected factors to ultimate, calculate ultimate ratios of received salvage/subrogation to paid claims for each accident year.</t>
  </si>
  <si>
    <t>(b) Based on the selected ultimate claims and ultimate ratios of received salvage/subrogation to paid claims, calculate the projected ultimate salvage and subrogation using the ratio method.</t>
  </si>
  <si>
    <t>Answer Template for Problem S6-34-6.</t>
  </si>
  <si>
    <t>Projected Ultimate Ratios of Received S&amp;S to Paid Claims</t>
  </si>
  <si>
    <t>Projected Ultimate S&amp;S, Using Ratio Method</t>
  </si>
  <si>
    <t>Solution Key for Problem S6-34-6.</t>
  </si>
  <si>
    <r>
      <t xml:space="preserve">Problem S6-34-7. </t>
    </r>
    <r>
      <rPr>
        <sz val="10"/>
        <color indexed="8"/>
        <rFont val="Arial"/>
        <family val="2"/>
      </rPr>
      <t>Continue analyzing the data</t>
    </r>
    <r>
      <rPr>
        <sz val="10"/>
        <rFont val="Arial"/>
        <family val="2"/>
      </rPr>
      <t xml:space="preserve"> for Insurer Θ.  </t>
    </r>
  </si>
  <si>
    <t>(a) Estimate the ultimate salvage and subrogation recoverables using the development method with reported information.</t>
  </si>
  <si>
    <t>(b) Estimate the ultimate salvage and subrogation recoverables using the development method with received information.</t>
  </si>
  <si>
    <t>(c) Estimate the ultimate salvage and subrogation recoverables using the ratio method.</t>
  </si>
  <si>
    <r>
      <t xml:space="preserve">Problem S6-34-1. </t>
    </r>
    <r>
      <rPr>
        <sz val="10"/>
        <rFont val="Arial"/>
        <family val="2"/>
      </rPr>
      <t xml:space="preserve">You are given the following data for salvage/subrogation (S&amp;S) for Insurer Θ.  </t>
    </r>
  </si>
  <si>
    <t>Answer Template for Problem S6-34-7.</t>
  </si>
  <si>
    <t>Projected Ultimate S&amp;S Recoverables, Using Reported Information</t>
  </si>
  <si>
    <t>Projected Ultimate S&amp;S Recoverables, Using Received Information</t>
  </si>
  <si>
    <t>Projected Ultimate S&amp;S Recoverables, Using Ratio Method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</si>
</sst>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1"/>
      <color indexed="8"/>
      <name val="Calibri"/>
      <family val="2"/>
    </font>
    <font>
      <sz val="11"/>
      <color indexed="8"/>
      <name val="Calibri"/>
      <family val="2"/>
    </font>
    <font>
      <b/>
      <u val="single"/>
      <sz val="11"/>
      <color indexed="12"/>
      <name val="Calibri"/>
      <family val="2"/>
    </font>
    <font>
      <u val="single"/>
      <sz val="11"/>
      <color indexed="12"/>
      <name val="Calibri"/>
      <family val="2"/>
    </font>
    <font>
      <i/>
      <sz val="11"/>
      <color indexed="8"/>
      <name val="Calibri"/>
      <family val="2"/>
    </font>
    <font>
      <i/>
      <u val="single"/>
      <sz val="11"/>
      <color indexed="12"/>
      <name val="Calibri"/>
      <family val="2"/>
    </font>
    <font>
      <b/>
      <sz val="10"/>
      <color indexed="8"/>
      <name val="Arial"/>
      <family val="2"/>
    </font>
    <font>
      <u val="single"/>
      <sz val="10"/>
      <color indexed="36"/>
      <name val="Arial"/>
      <family val="0"/>
    </font>
    <font>
      <b/>
      <sz val="11"/>
      <name val="Calibri"/>
      <family val="2"/>
    </font>
    <font>
      <sz val="11"/>
      <name val="Calibri"/>
      <family val="2"/>
    </font>
    <font>
      <sz val="8"/>
      <name val="Arial"/>
      <family val="0"/>
    </font>
    <font>
      <b/>
      <sz val="10"/>
      <name val="Arial"/>
      <family val="2"/>
    </font>
    <font>
      <sz val="10"/>
      <color indexed="8"/>
      <name val="Arial"/>
      <family val="2"/>
    </font>
  </fonts>
  <fills count="2">
    <fill>
      <patternFill/>
    </fill>
    <fill>
      <patternFill patternType="gray125"/>
    </fill>
  </fills>
  <borders count="4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style="thin"/>
    </border>
    <border>
      <left style="thin"/>
      <right>
        <color indexed="63"/>
      </right>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70">
    <xf numFmtId="0" fontId="0" fillId="0" borderId="0" xfId="0" applyAlignment="1">
      <alignment/>
    </xf>
    <xf numFmtId="0" fontId="1" fillId="0" borderId="1" xfId="21" applyFont="1" applyBorder="1" applyAlignment="1">
      <alignment horizontal="center" vertical="distributed"/>
      <protection/>
    </xf>
    <xf numFmtId="0" fontId="1" fillId="0" borderId="2" xfId="21" applyFont="1" applyBorder="1" applyAlignment="1">
      <alignment horizontal="center" vertical="distributed"/>
      <protection/>
    </xf>
    <xf numFmtId="0" fontId="1" fillId="0" borderId="3" xfId="21" applyFont="1" applyBorder="1" applyAlignment="1">
      <alignment horizontal="center" vertical="distributed"/>
      <protection/>
    </xf>
    <xf numFmtId="0" fontId="3" fillId="0" borderId="4" xfId="20" applyFont="1" applyBorder="1" applyAlignment="1">
      <alignment horizontal="center"/>
    </xf>
    <xf numFmtId="0" fontId="3" fillId="0" borderId="0" xfId="20" applyFont="1" applyBorder="1" applyAlignment="1">
      <alignment horizontal="center"/>
    </xf>
    <xf numFmtId="0" fontId="3" fillId="0" borderId="5" xfId="20" applyFont="1" applyBorder="1" applyAlignment="1">
      <alignment horizontal="center"/>
    </xf>
    <xf numFmtId="0" fontId="1" fillId="0" borderId="6" xfId="21" applyFont="1" applyBorder="1" applyAlignment="1">
      <alignment horizontal="center"/>
      <protection/>
    </xf>
    <xf numFmtId="0" fontId="1" fillId="0" borderId="7" xfId="21" applyFont="1" applyBorder="1" applyAlignment="1">
      <alignment horizontal="center"/>
      <protection/>
    </xf>
    <xf numFmtId="0" fontId="1" fillId="0" borderId="8" xfId="21" applyFont="1" applyBorder="1" applyAlignment="1">
      <alignment horizontal="center"/>
      <protection/>
    </xf>
    <xf numFmtId="0" fontId="3" fillId="0" borderId="9" xfId="20" applyFont="1" applyBorder="1" applyAlignment="1">
      <alignment horizontal="center"/>
    </xf>
    <xf numFmtId="0" fontId="3" fillId="0" borderId="10" xfId="20" applyFont="1" applyBorder="1" applyAlignment="1">
      <alignment horizontal="center"/>
    </xf>
    <xf numFmtId="0" fontId="3" fillId="0" borderId="11" xfId="20" applyFont="1" applyBorder="1" applyAlignment="1">
      <alignment horizontal="center"/>
    </xf>
    <xf numFmtId="0" fontId="2" fillId="0" borderId="1" xfId="21" applyBorder="1" applyAlignment="1">
      <alignment horizontal="center" vertical="distributed"/>
      <protection/>
    </xf>
    <xf numFmtId="0" fontId="2" fillId="0" borderId="2" xfId="21" applyBorder="1" applyAlignment="1">
      <alignment horizontal="center" vertical="distributed"/>
      <protection/>
    </xf>
    <xf numFmtId="0" fontId="2" fillId="0" borderId="3" xfId="21" applyBorder="1" applyAlignment="1">
      <alignment horizontal="center" vertical="distributed"/>
      <protection/>
    </xf>
    <xf numFmtId="0" fontId="6" fillId="0" borderId="4" xfId="20" applyFont="1" applyBorder="1" applyAlignment="1">
      <alignment horizontal="center" vertical="distributed"/>
    </xf>
    <xf numFmtId="0" fontId="6" fillId="0" borderId="0" xfId="20" applyFont="1" applyBorder="1" applyAlignment="1">
      <alignment horizontal="center" vertical="distributed"/>
    </xf>
    <xf numFmtId="0" fontId="6" fillId="0" borderId="5" xfId="20" applyFont="1" applyBorder="1" applyAlignment="1">
      <alignment horizontal="center" vertical="distributed"/>
    </xf>
    <xf numFmtId="0" fontId="2" fillId="0" borderId="6" xfId="21" applyFont="1" applyBorder="1" applyAlignment="1">
      <alignment horizontal="center"/>
      <protection/>
    </xf>
    <xf numFmtId="0" fontId="2" fillId="0" borderId="7" xfId="21" applyBorder="1" applyAlignment="1">
      <alignment horizontal="center"/>
      <protection/>
    </xf>
    <xf numFmtId="0" fontId="2" fillId="0" borderId="8" xfId="21" applyBorder="1" applyAlignment="1">
      <alignment horizontal="center"/>
      <protection/>
    </xf>
    <xf numFmtId="0" fontId="5" fillId="0" borderId="1" xfId="21" applyFont="1" applyBorder="1" applyAlignment="1">
      <alignment horizontal="center" vertical="distributed"/>
      <protection/>
    </xf>
    <xf numFmtId="0" fontId="5" fillId="0" borderId="2" xfId="21" applyFont="1" applyBorder="1" applyAlignment="1">
      <alignment horizontal="center" vertical="distributed"/>
      <protection/>
    </xf>
    <xf numFmtId="0" fontId="5" fillId="0" borderId="3" xfId="21" applyFont="1" applyBorder="1" applyAlignment="1">
      <alignment horizontal="center" vertical="distributed"/>
      <protection/>
    </xf>
    <xf numFmtId="0" fontId="5" fillId="0" borderId="6" xfId="21" applyFont="1" applyBorder="1" applyAlignment="1">
      <alignment horizontal="center" vertical="distributed"/>
      <protection/>
    </xf>
    <xf numFmtId="0" fontId="5" fillId="0" borderId="7" xfId="21" applyFont="1" applyBorder="1" applyAlignment="1">
      <alignment horizontal="center" vertical="distributed"/>
      <protection/>
    </xf>
    <xf numFmtId="0" fontId="5" fillId="0" borderId="8" xfId="21" applyFont="1" applyBorder="1" applyAlignment="1">
      <alignment horizontal="center" vertical="distributed"/>
      <protection/>
    </xf>
    <xf numFmtId="0" fontId="7" fillId="0" borderId="1" xfId="0" applyFont="1" applyBorder="1" applyAlignment="1">
      <alignment horizontal="center" vertical="distributed" wrapText="1"/>
    </xf>
    <xf numFmtId="0" fontId="7" fillId="0" borderId="2" xfId="0" applyFont="1" applyBorder="1" applyAlignment="1">
      <alignment horizontal="center" vertical="distributed"/>
    </xf>
    <xf numFmtId="0" fontId="7" fillId="0" borderId="3" xfId="0" applyFont="1" applyBorder="1" applyAlignment="1">
      <alignment horizontal="center" vertical="distributed"/>
    </xf>
    <xf numFmtId="0" fontId="1" fillId="0" borderId="1" xfId="21" applyFont="1" applyBorder="1" applyAlignment="1">
      <alignment horizontal="center" vertical="distributed"/>
      <protection/>
    </xf>
    <xf numFmtId="0" fontId="9" fillId="0" borderId="12" xfId="20" applyFont="1" applyBorder="1" applyAlignment="1" applyProtection="1">
      <alignment/>
      <protection locked="0"/>
    </xf>
    <xf numFmtId="0" fontId="9" fillId="0" borderId="13" xfId="20" applyFont="1" applyBorder="1" applyAlignment="1" applyProtection="1">
      <alignment/>
      <protection locked="0"/>
    </xf>
    <xf numFmtId="0" fontId="9" fillId="0" borderId="14" xfId="20" applyFont="1" applyBorder="1" applyAlignment="1" applyProtection="1">
      <alignment horizontal="right"/>
      <protection locked="0"/>
    </xf>
    <xf numFmtId="0" fontId="10" fillId="0" borderId="15" xfId="21" applyFont="1" applyBorder="1" applyAlignment="1" applyProtection="1">
      <alignment/>
      <protection locked="0"/>
    </xf>
    <xf numFmtId="0" fontId="10" fillId="0" borderId="16" xfId="21" applyFont="1" applyBorder="1" applyAlignment="1" applyProtection="1">
      <alignment/>
      <protection locked="0"/>
    </xf>
    <xf numFmtId="0" fontId="10" fillId="0" borderId="17" xfId="21" applyFont="1" applyBorder="1" applyAlignment="1" applyProtection="1">
      <alignment/>
      <protection locked="0"/>
    </xf>
    <xf numFmtId="0" fontId="10" fillId="0" borderId="18" xfId="20" applyFont="1" applyBorder="1" applyAlignment="1">
      <alignment/>
    </xf>
    <xf numFmtId="0" fontId="10" fillId="0" borderId="19" xfId="20" applyFont="1" applyBorder="1" applyAlignment="1">
      <alignment/>
    </xf>
    <xf numFmtId="0" fontId="10" fillId="0" borderId="20" xfId="20" applyFont="1" applyBorder="1" applyAlignment="1">
      <alignment/>
    </xf>
    <xf numFmtId="0" fontId="10" fillId="0" borderId="18" xfId="21" applyFont="1" applyBorder="1" applyAlignment="1">
      <alignment vertical="distributed"/>
      <protection/>
    </xf>
    <xf numFmtId="0" fontId="10" fillId="0" borderId="19" xfId="21" applyFont="1" applyBorder="1" applyAlignment="1">
      <alignment vertical="distributed"/>
      <protection/>
    </xf>
    <xf numFmtId="0" fontId="10" fillId="0" borderId="20" xfId="21" applyFont="1" applyBorder="1" applyAlignment="1">
      <alignment vertical="distributed"/>
      <protection/>
    </xf>
    <xf numFmtId="0" fontId="10" fillId="0" borderId="18" xfId="20" applyFont="1" applyBorder="1" applyAlignment="1">
      <alignment vertical="distributed"/>
    </xf>
    <xf numFmtId="0" fontId="10" fillId="0" borderId="19" xfId="20" applyFont="1" applyBorder="1" applyAlignment="1">
      <alignment vertical="distributed"/>
    </xf>
    <xf numFmtId="0" fontId="10" fillId="0" borderId="20" xfId="20" applyFont="1" applyBorder="1" applyAlignment="1">
      <alignment vertical="distributed"/>
    </xf>
    <xf numFmtId="0" fontId="10" fillId="0" borderId="21" xfId="21" applyFont="1" applyBorder="1" applyAlignment="1">
      <alignment/>
      <protection/>
    </xf>
    <xf numFmtId="0" fontId="10" fillId="0" borderId="22" xfId="21" applyFont="1" applyBorder="1" applyAlignment="1">
      <alignment/>
      <protection/>
    </xf>
    <xf numFmtId="0" fontId="10" fillId="0" borderId="23" xfId="21" applyFont="1" applyBorder="1" applyAlignment="1">
      <alignment/>
      <protection/>
    </xf>
    <xf numFmtId="0" fontId="1" fillId="0" borderId="24" xfId="21" applyFont="1" applyBorder="1" applyAlignment="1">
      <alignment horizontal="center" vertical="distributed"/>
      <protection/>
    </xf>
    <xf numFmtId="0" fontId="1" fillId="0" borderId="4" xfId="21" applyFont="1" applyBorder="1" applyAlignment="1">
      <alignment horizontal="center" vertical="distributed"/>
      <protection/>
    </xf>
    <xf numFmtId="0" fontId="2" fillId="0" borderId="25" xfId="21" applyFont="1" applyBorder="1" applyAlignment="1" applyProtection="1">
      <alignment/>
      <protection locked="0"/>
    </xf>
    <xf numFmtId="0" fontId="10" fillId="0" borderId="26" xfId="20" applyFont="1" applyBorder="1" applyAlignment="1">
      <alignment/>
    </xf>
    <xf numFmtId="0" fontId="2" fillId="0" borderId="26" xfId="21" applyFont="1" applyBorder="1" applyAlignment="1">
      <alignment vertical="distributed"/>
      <protection/>
    </xf>
    <xf numFmtId="0" fontId="10" fillId="0" borderId="26" xfId="20" applyFont="1" applyBorder="1" applyAlignment="1">
      <alignment vertical="distributed"/>
    </xf>
    <xf numFmtId="0" fontId="2" fillId="0" borderId="27" xfId="21" applyFont="1" applyBorder="1" applyAlignment="1">
      <alignment/>
      <protection/>
    </xf>
    <xf numFmtId="0" fontId="12" fillId="0" borderId="9" xfId="0" applyFont="1" applyBorder="1" applyAlignment="1">
      <alignment horizontal="center" vertical="distributed"/>
    </xf>
    <xf numFmtId="0" fontId="12" fillId="0" borderId="10" xfId="0" applyFont="1" applyBorder="1" applyAlignment="1">
      <alignment horizontal="center" vertical="distributed"/>
    </xf>
    <xf numFmtId="0" fontId="12" fillId="0" borderId="11" xfId="0" applyFont="1" applyBorder="1" applyAlignment="1">
      <alignment horizontal="center" vertical="distributed"/>
    </xf>
    <xf numFmtId="0" fontId="0" fillId="0" borderId="1" xfId="0" applyBorder="1" applyAlignment="1">
      <alignment/>
    </xf>
    <xf numFmtId="0" fontId="12" fillId="0" borderId="9"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28" xfId="0" applyFont="1" applyBorder="1" applyAlignment="1">
      <alignment vertical="distributed"/>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12" fillId="0" borderId="32" xfId="0" applyFont="1" applyBorder="1" applyAlignment="1">
      <alignment vertical="distributed"/>
    </xf>
    <xf numFmtId="0" fontId="12" fillId="0" borderId="33" xfId="0" applyFont="1" applyBorder="1" applyAlignment="1">
      <alignment vertical="distributed"/>
    </xf>
    <xf numFmtId="0" fontId="0" fillId="0" borderId="22" xfId="0" applyBorder="1" applyAlignment="1">
      <alignment/>
    </xf>
    <xf numFmtId="0" fontId="0" fillId="0" borderId="23" xfId="0" applyBorder="1" applyAlignment="1">
      <alignment/>
    </xf>
    <xf numFmtId="0" fontId="0" fillId="0" borderId="28" xfId="0" applyBorder="1" applyAlignment="1">
      <alignment/>
    </xf>
    <xf numFmtId="0" fontId="0" fillId="0" borderId="21" xfId="0" applyBorder="1" applyAlignment="1">
      <alignment/>
    </xf>
    <xf numFmtId="0" fontId="12" fillId="0" borderId="34" xfId="0" applyFont="1" applyBorder="1" applyAlignment="1">
      <alignment vertical="distributed"/>
    </xf>
    <xf numFmtId="0" fontId="2" fillId="0" borderId="32" xfId="21" applyFont="1" applyBorder="1" applyAlignment="1" applyProtection="1">
      <alignment/>
      <protection locked="0"/>
    </xf>
    <xf numFmtId="0" fontId="10" fillId="0" borderId="35" xfId="20" applyFont="1" applyBorder="1" applyAlignment="1">
      <alignment/>
    </xf>
    <xf numFmtId="0" fontId="2" fillId="0" borderId="35" xfId="21" applyFont="1" applyBorder="1" applyAlignment="1">
      <alignment vertical="distributed"/>
      <protection/>
    </xf>
    <xf numFmtId="0" fontId="10" fillId="0" borderId="35" xfId="20" applyFont="1" applyBorder="1" applyAlignment="1">
      <alignment vertical="distributed"/>
    </xf>
    <xf numFmtId="0" fontId="0"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Font="1" applyBorder="1" applyAlignment="1">
      <alignment horizontal="left" vertical="distributed"/>
    </xf>
    <xf numFmtId="0" fontId="0" fillId="0" borderId="0" xfId="0" applyBorder="1" applyAlignment="1">
      <alignment horizontal="left" vertical="distributed"/>
    </xf>
    <xf numFmtId="0" fontId="0" fillId="0" borderId="5" xfId="0" applyBorder="1" applyAlignment="1">
      <alignment horizontal="left" vertical="distributed"/>
    </xf>
    <xf numFmtId="0" fontId="0" fillId="0" borderId="4" xfId="0" applyBorder="1" applyAlignment="1">
      <alignment horizontal="left" vertical="distributed"/>
    </xf>
    <xf numFmtId="0" fontId="0" fillId="0" borderId="6" xfId="0" applyFont="1" applyBorder="1" applyAlignment="1">
      <alignment horizontal="left" vertical="distributed"/>
    </xf>
    <xf numFmtId="0" fontId="0" fillId="0" borderId="7" xfId="0" applyBorder="1" applyAlignment="1">
      <alignment horizontal="left" vertical="distributed"/>
    </xf>
    <xf numFmtId="0" fontId="0" fillId="0" borderId="8" xfId="0" applyBorder="1" applyAlignment="1">
      <alignment horizontal="left" vertical="distributed"/>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2" fillId="0" borderId="0" xfId="0" applyFont="1" applyBorder="1" applyAlignment="1">
      <alignment vertical="distributed"/>
    </xf>
    <xf numFmtId="0" fontId="0" fillId="0" borderId="0" xfId="0" applyBorder="1" applyAlignment="1">
      <alignment/>
    </xf>
    <xf numFmtId="0" fontId="12" fillId="0" borderId="8" xfId="0" applyFont="1" applyBorder="1" applyAlignment="1">
      <alignment horizontal="center"/>
    </xf>
    <xf numFmtId="0" fontId="9" fillId="0" borderId="36" xfId="20" applyFont="1" applyBorder="1" applyAlignment="1" applyProtection="1">
      <alignment/>
      <protection locked="0"/>
    </xf>
    <xf numFmtId="0" fontId="9" fillId="0" borderId="0" xfId="20" applyFont="1" applyBorder="1" applyAlignment="1" applyProtection="1">
      <alignment horizontal="right"/>
      <protection locked="0"/>
    </xf>
    <xf numFmtId="0" fontId="9" fillId="0" borderId="28" xfId="20" applyFont="1" applyBorder="1" applyAlignment="1" applyProtection="1">
      <alignment/>
      <protection locked="0"/>
    </xf>
    <xf numFmtId="0" fontId="9" fillId="0" borderId="1" xfId="20" applyFont="1" applyBorder="1" applyAlignment="1" applyProtection="1">
      <alignment/>
      <protection locked="0"/>
    </xf>
    <xf numFmtId="0" fontId="9" fillId="0" borderId="2" xfId="20" applyFont="1" applyBorder="1" applyAlignment="1" applyProtection="1">
      <alignment/>
      <protection locked="0"/>
    </xf>
    <xf numFmtId="0" fontId="9" fillId="0" borderId="9" xfId="20" applyFont="1" applyBorder="1" applyAlignment="1" applyProtection="1">
      <alignment/>
      <protection locked="0"/>
    </xf>
    <xf numFmtId="0" fontId="9" fillId="0" borderId="24" xfId="20" applyFont="1" applyBorder="1"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7" fillId="0" borderId="9" xfId="0" applyFont="1" applyBorder="1" applyAlignment="1">
      <alignment horizontal="left" vertical="distributed" wrapText="1"/>
    </xf>
    <xf numFmtId="0" fontId="7" fillId="0" borderId="10" xfId="0" applyFont="1" applyBorder="1" applyAlignment="1">
      <alignment horizontal="left" vertical="distributed"/>
    </xf>
    <xf numFmtId="0" fontId="7" fillId="0" borderId="11" xfId="0" applyFont="1" applyBorder="1" applyAlignment="1">
      <alignment horizontal="left" vertical="distributed"/>
    </xf>
    <xf numFmtId="0" fontId="1" fillId="0" borderId="40" xfId="21" applyFont="1" applyBorder="1" applyAlignment="1">
      <alignment horizontal="center" vertical="distributed"/>
      <protection/>
    </xf>
    <xf numFmtId="0" fontId="12" fillId="0" borderId="24" xfId="0" applyFont="1" applyBorder="1" applyAlignment="1">
      <alignment/>
    </xf>
    <xf numFmtId="0" fontId="12" fillId="0" borderId="40" xfId="0" applyFont="1" applyBorder="1" applyAlignment="1">
      <alignment vertical="distributed"/>
    </xf>
    <xf numFmtId="0" fontId="1" fillId="0" borderId="24" xfId="21" applyFont="1" applyBorder="1" applyAlignment="1">
      <alignment horizontal="center" vertical="distributed"/>
      <protection/>
    </xf>
    <xf numFmtId="0" fontId="1" fillId="0" borderId="40" xfId="21" applyFont="1" applyBorder="1" applyAlignment="1">
      <alignment horizontal="center" vertical="distributed"/>
      <protection/>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1" fontId="0" fillId="0" borderId="15" xfId="0" applyNumberFormat="1" applyBorder="1" applyAlignment="1">
      <alignment/>
    </xf>
    <xf numFmtId="1" fontId="0" fillId="0" borderId="17" xfId="0" applyNumberFormat="1" applyBorder="1" applyAlignment="1">
      <alignment/>
    </xf>
    <xf numFmtId="1" fontId="0" fillId="0" borderId="18" xfId="0" applyNumberFormat="1" applyBorder="1" applyAlignment="1">
      <alignment/>
    </xf>
    <xf numFmtId="1" fontId="0" fillId="0" borderId="20" xfId="0" applyNumberFormat="1" applyBorder="1" applyAlignment="1">
      <alignment/>
    </xf>
    <xf numFmtId="1" fontId="0" fillId="0" borderId="21" xfId="0" applyNumberFormat="1" applyBorder="1" applyAlignment="1">
      <alignment/>
    </xf>
    <xf numFmtId="1" fontId="0" fillId="0" borderId="23" xfId="0" applyNumberFormat="1" applyBorder="1" applyAlignment="1">
      <alignment/>
    </xf>
    <xf numFmtId="0" fontId="9" fillId="0" borderId="10" xfId="20" applyFont="1" applyBorder="1" applyAlignment="1" applyProtection="1">
      <alignment/>
      <protection locked="0"/>
    </xf>
    <xf numFmtId="1" fontId="0" fillId="0" borderId="16" xfId="0" applyNumberFormat="1" applyBorder="1" applyAlignment="1">
      <alignment/>
    </xf>
    <xf numFmtId="1" fontId="0" fillId="0" borderId="19" xfId="0" applyNumberFormat="1" applyBorder="1" applyAlignment="1">
      <alignment/>
    </xf>
    <xf numFmtId="1" fontId="0" fillId="0" borderId="22" xfId="0" applyNumberFormat="1" applyBorder="1" applyAlignment="1">
      <alignment/>
    </xf>
    <xf numFmtId="0" fontId="7" fillId="0" borderId="9" xfId="0" applyFont="1" applyBorder="1" applyAlignment="1">
      <alignment horizontal="center" vertical="distributed" wrapText="1"/>
    </xf>
    <xf numFmtId="0" fontId="7" fillId="0" borderId="10" xfId="0" applyFont="1" applyBorder="1" applyAlignment="1">
      <alignment horizontal="center" vertical="distributed"/>
    </xf>
    <xf numFmtId="0" fontId="7" fillId="0" borderId="11" xfId="0" applyFont="1" applyBorder="1" applyAlignment="1">
      <alignment horizontal="center" vertical="distributed"/>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vertical="distributed"/>
    </xf>
    <xf numFmtId="0" fontId="12" fillId="0" borderId="6" xfId="0" applyFont="1" applyBorder="1" applyAlignment="1">
      <alignment horizontal="center"/>
    </xf>
    <xf numFmtId="0" fontId="12" fillId="0" borderId="7" xfId="0" applyFont="1" applyBorder="1" applyAlignment="1">
      <alignment horizontal="center"/>
    </xf>
    <xf numFmtId="0" fontId="10" fillId="0" borderId="19" xfId="21" applyFont="1" applyBorder="1" applyAlignment="1" applyProtection="1">
      <alignment/>
      <protection locked="0"/>
    </xf>
    <xf numFmtId="0" fontId="10" fillId="0" borderId="18" xfId="21" applyFont="1" applyBorder="1" applyAlignment="1" applyProtection="1">
      <alignment/>
      <protection locked="0"/>
    </xf>
    <xf numFmtId="0" fontId="10" fillId="0" borderId="21" xfId="21" applyFont="1" applyBorder="1" applyAlignment="1" applyProtection="1">
      <alignment/>
      <protection locked="0"/>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 xfId="0" applyBorder="1" applyAlignment="1">
      <alignment horizontal="left" vertical="distributed"/>
    </xf>
    <xf numFmtId="0" fontId="0" fillId="0" borderId="2" xfId="0" applyBorder="1" applyAlignment="1">
      <alignment horizontal="left" vertical="distributed"/>
    </xf>
    <xf numFmtId="0" fontId="0" fillId="0" borderId="3" xfId="0" applyBorder="1" applyAlignment="1">
      <alignment horizontal="left" vertical="distributed"/>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tionalargumentator.com/actuaryguide/6-study-guide.html" TargetMode="External" /><Relationship Id="rId2" Type="http://schemas.openxmlformats.org/officeDocument/2006/relationships/hyperlink" Target="http://creativecommons.org/licenses/by-sa/3.0/" TargetMode="External" /><Relationship Id="rId3" Type="http://schemas.openxmlformats.org/officeDocument/2006/relationships/hyperlink" Target="http://www.casact.org/pubs/Friedland_estimating.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6"/>
  <sheetViews>
    <sheetView tabSelected="1" workbookViewId="0" topLeftCell="A141">
      <selection activeCell="C177" sqref="C177"/>
    </sheetView>
  </sheetViews>
  <sheetFormatPr defaultColWidth="9.140625" defaultRowHeight="12.75"/>
  <cols>
    <col min="1" max="1" width="19.57421875" style="0" customWidth="1"/>
    <col min="2" max="3" width="14.7109375" style="0" customWidth="1"/>
    <col min="4" max="4" width="15.7109375" style="0" customWidth="1"/>
    <col min="5" max="5" width="14.28125" style="0" customWidth="1"/>
    <col min="6" max="6" width="23.57421875" style="0" customWidth="1"/>
    <col min="9" max="9" width="18.8515625" style="0" customWidth="1"/>
    <col min="10" max="10" width="20.57421875" style="0" customWidth="1"/>
    <col min="11" max="11" width="21.140625" style="0" customWidth="1"/>
    <col min="12" max="12" width="20.140625" style="0" customWidth="1"/>
    <col min="13" max="13" width="21.8515625" style="0" customWidth="1"/>
    <col min="14" max="14" width="16.421875" style="0" customWidth="1"/>
  </cols>
  <sheetData>
    <row r="1" spans="1:6" ht="15">
      <c r="A1" s="1" t="s">
        <v>6</v>
      </c>
      <c r="B1" s="2"/>
      <c r="C1" s="2"/>
      <c r="D1" s="2"/>
      <c r="E1" s="2"/>
      <c r="F1" s="3"/>
    </row>
    <row r="2" spans="1:6" ht="15">
      <c r="A2" s="4" t="s">
        <v>0</v>
      </c>
      <c r="B2" s="5"/>
      <c r="C2" s="5"/>
      <c r="D2" s="5"/>
      <c r="E2" s="5"/>
      <c r="F2" s="6"/>
    </row>
    <row r="3" spans="1:6" ht="15.75" thickBot="1">
      <c r="A3" s="7" t="s">
        <v>7</v>
      </c>
      <c r="B3" s="8"/>
      <c r="C3" s="8" t="s">
        <v>1</v>
      </c>
      <c r="D3" s="8"/>
      <c r="E3" s="8"/>
      <c r="F3" s="9"/>
    </row>
    <row r="4" spans="1:6" ht="15.75" thickBot="1">
      <c r="A4" s="10" t="s">
        <v>2</v>
      </c>
      <c r="B4" s="11"/>
      <c r="C4" s="11"/>
      <c r="D4" s="11"/>
      <c r="E4" s="11"/>
      <c r="F4" s="12"/>
    </row>
    <row r="5" spans="1:6" ht="15">
      <c r="A5" s="13" t="s">
        <v>3</v>
      </c>
      <c r="B5" s="14"/>
      <c r="C5" s="14"/>
      <c r="D5" s="14"/>
      <c r="E5" s="14"/>
      <c r="F5" s="15"/>
    </row>
    <row r="6" spans="1:6" ht="15">
      <c r="A6" s="16" t="s">
        <v>4</v>
      </c>
      <c r="B6" s="17"/>
      <c r="C6" s="17"/>
      <c r="D6" s="17"/>
      <c r="E6" s="17"/>
      <c r="F6" s="18"/>
    </row>
    <row r="7" spans="1:6" ht="15.75" thickBot="1">
      <c r="A7" s="19" t="s">
        <v>8</v>
      </c>
      <c r="B7" s="20"/>
      <c r="C7" s="20"/>
      <c r="D7" s="20"/>
      <c r="E7" s="20"/>
      <c r="F7" s="21"/>
    </row>
    <row r="8" spans="1:6" ht="12.75">
      <c r="A8" s="22" t="s">
        <v>5</v>
      </c>
      <c r="B8" s="23"/>
      <c r="C8" s="23"/>
      <c r="D8" s="23"/>
      <c r="E8" s="23"/>
      <c r="F8" s="24"/>
    </row>
    <row r="9" spans="1:6" ht="19.5" customHeight="1" thickBot="1">
      <c r="A9" s="25"/>
      <c r="B9" s="26"/>
      <c r="C9" s="26"/>
      <c r="D9" s="26"/>
      <c r="E9" s="26"/>
      <c r="F9" s="27"/>
    </row>
    <row r="10" spans="1:14" ht="13.5" thickBot="1">
      <c r="A10" s="28" t="s">
        <v>76</v>
      </c>
      <c r="B10" s="29"/>
      <c r="C10" s="29"/>
      <c r="D10" s="29"/>
      <c r="E10" s="29"/>
      <c r="F10" s="30"/>
      <c r="I10" s="57" t="s">
        <v>16</v>
      </c>
      <c r="J10" s="58"/>
      <c r="K10" s="58"/>
      <c r="L10" s="58"/>
      <c r="M10" s="58"/>
      <c r="N10" s="59"/>
    </row>
    <row r="11" spans="1:14" ht="15.75" thickBot="1">
      <c r="A11" s="50" t="s">
        <v>10</v>
      </c>
      <c r="B11" s="31" t="s">
        <v>11</v>
      </c>
      <c r="C11" s="2"/>
      <c r="D11" s="2"/>
      <c r="E11" s="2"/>
      <c r="F11" s="3"/>
      <c r="I11" s="60"/>
      <c r="J11" s="61" t="s">
        <v>17</v>
      </c>
      <c r="K11" s="62"/>
      <c r="L11" s="62"/>
      <c r="M11" s="62"/>
      <c r="N11" s="63"/>
    </row>
    <row r="12" spans="1:14" ht="15.75" thickBot="1">
      <c r="A12" s="51"/>
      <c r="B12" s="32">
        <v>12</v>
      </c>
      <c r="C12" s="33">
        <v>24</v>
      </c>
      <c r="D12" s="33">
        <v>36</v>
      </c>
      <c r="E12" s="33">
        <v>48</v>
      </c>
      <c r="F12" s="34" t="s">
        <v>9</v>
      </c>
      <c r="I12" s="64" t="s">
        <v>10</v>
      </c>
      <c r="J12" s="109" t="s">
        <v>25</v>
      </c>
      <c r="K12" s="106" t="s">
        <v>26</v>
      </c>
      <c r="L12" s="134" t="s">
        <v>27</v>
      </c>
      <c r="M12" s="106" t="s">
        <v>28</v>
      </c>
      <c r="N12" s="108"/>
    </row>
    <row r="13" spans="1:14" ht="15">
      <c r="A13" s="52">
        <v>2022</v>
      </c>
      <c r="B13" s="35">
        <v>354</v>
      </c>
      <c r="C13" s="36">
        <v>367</v>
      </c>
      <c r="D13" s="36">
        <v>388</v>
      </c>
      <c r="E13" s="36">
        <v>403</v>
      </c>
      <c r="F13" s="37">
        <v>410</v>
      </c>
      <c r="I13" s="81">
        <v>2022</v>
      </c>
      <c r="J13" s="65"/>
      <c r="K13" s="66"/>
      <c r="L13" s="66"/>
      <c r="M13" s="67"/>
      <c r="N13" s="102"/>
    </row>
    <row r="14" spans="1:14" ht="15">
      <c r="A14" s="53">
        <v>2023</v>
      </c>
      <c r="B14" s="38">
        <v>322</v>
      </c>
      <c r="C14" s="39">
        <v>365</v>
      </c>
      <c r="D14" s="39">
        <v>392</v>
      </c>
      <c r="E14" s="39">
        <v>402</v>
      </c>
      <c r="F14" s="40"/>
      <c r="I14" s="82">
        <v>2023</v>
      </c>
      <c r="J14" s="68"/>
      <c r="K14" s="69"/>
      <c r="L14" s="69"/>
      <c r="M14" s="70"/>
      <c r="N14" s="102"/>
    </row>
    <row r="15" spans="1:14" ht="15">
      <c r="A15" s="54">
        <v>2024</v>
      </c>
      <c r="B15" s="41">
        <v>300</v>
      </c>
      <c r="C15" s="42">
        <v>340</v>
      </c>
      <c r="D15" s="42">
        <v>388</v>
      </c>
      <c r="E15" s="42"/>
      <c r="F15" s="43"/>
      <c r="I15" s="83">
        <v>2024</v>
      </c>
      <c r="J15" s="68"/>
      <c r="K15" s="69"/>
      <c r="L15" s="69"/>
      <c r="M15" s="70"/>
      <c r="N15" s="102"/>
    </row>
    <row r="16" spans="1:14" ht="15.75" thickBot="1">
      <c r="A16" s="55">
        <v>2025</v>
      </c>
      <c r="B16" s="44">
        <v>444</v>
      </c>
      <c r="C16" s="45">
        <v>460</v>
      </c>
      <c r="D16" s="45"/>
      <c r="E16" s="45"/>
      <c r="F16" s="46"/>
      <c r="I16" s="84">
        <v>2025</v>
      </c>
      <c r="J16" s="68"/>
      <c r="K16" s="69"/>
      <c r="L16" s="69"/>
      <c r="M16" s="70"/>
      <c r="N16" s="102"/>
    </row>
    <row r="17" spans="1:14" ht="26.25" thickBot="1">
      <c r="A17" s="56">
        <v>2026</v>
      </c>
      <c r="B17" s="47">
        <v>388</v>
      </c>
      <c r="C17" s="48"/>
      <c r="D17" s="48"/>
      <c r="E17" s="48"/>
      <c r="F17" s="49"/>
      <c r="I17" s="80" t="s">
        <v>13</v>
      </c>
      <c r="J17" s="65"/>
      <c r="K17" s="66"/>
      <c r="L17" s="66"/>
      <c r="M17" s="67"/>
      <c r="N17" s="102"/>
    </row>
    <row r="18" spans="1:14" ht="26.25" thickBot="1">
      <c r="A18" s="50" t="s">
        <v>10</v>
      </c>
      <c r="B18" s="31" t="s">
        <v>12</v>
      </c>
      <c r="C18" s="2"/>
      <c r="D18" s="2"/>
      <c r="E18" s="2"/>
      <c r="F18" s="3"/>
      <c r="I18" s="75" t="s">
        <v>14</v>
      </c>
      <c r="J18" s="71"/>
      <c r="K18" s="72"/>
      <c r="L18" s="72"/>
      <c r="M18" s="73"/>
      <c r="N18" s="102"/>
    </row>
    <row r="19" spans="1:14" ht="27.75" customHeight="1" thickBot="1">
      <c r="A19" s="51"/>
      <c r="B19" s="32">
        <v>12</v>
      </c>
      <c r="C19" s="33">
        <v>24</v>
      </c>
      <c r="D19" s="33">
        <v>36</v>
      </c>
      <c r="E19" s="33">
        <v>48</v>
      </c>
      <c r="F19" s="34" t="s">
        <v>9</v>
      </c>
      <c r="I19" s="78"/>
      <c r="J19" s="61" t="s">
        <v>18</v>
      </c>
      <c r="K19" s="62"/>
      <c r="L19" s="62"/>
      <c r="M19" s="62"/>
      <c r="N19" s="63"/>
    </row>
    <row r="20" spans="1:14" ht="15.75" thickBot="1">
      <c r="A20" s="52">
        <v>2022</v>
      </c>
      <c r="B20" s="35">
        <v>200</v>
      </c>
      <c r="C20" s="36">
        <v>244</v>
      </c>
      <c r="D20" s="36">
        <v>306</v>
      </c>
      <c r="E20" s="36">
        <v>358</v>
      </c>
      <c r="F20" s="37">
        <v>410</v>
      </c>
      <c r="I20" s="64" t="s">
        <v>10</v>
      </c>
      <c r="J20" s="106" t="s">
        <v>25</v>
      </c>
      <c r="K20" s="106" t="s">
        <v>26</v>
      </c>
      <c r="L20" s="134" t="s">
        <v>27</v>
      </c>
      <c r="M20" s="106" t="s">
        <v>28</v>
      </c>
      <c r="N20" s="105"/>
    </row>
    <row r="21" spans="1:14" ht="15">
      <c r="A21" s="53">
        <v>2023</v>
      </c>
      <c r="B21" s="38">
        <v>188</v>
      </c>
      <c r="C21" s="39">
        <v>256</v>
      </c>
      <c r="D21" s="39">
        <v>311</v>
      </c>
      <c r="E21" s="39">
        <v>370</v>
      </c>
      <c r="F21" s="40"/>
      <c r="I21" s="52">
        <v>2022</v>
      </c>
      <c r="J21" s="65"/>
      <c r="K21" s="66"/>
      <c r="L21" s="66"/>
      <c r="M21" s="67"/>
      <c r="N21" s="102"/>
    </row>
    <row r="22" spans="1:14" ht="15">
      <c r="A22" s="54">
        <v>2024</v>
      </c>
      <c r="B22" s="41">
        <v>199</v>
      </c>
      <c r="C22" s="42">
        <v>209</v>
      </c>
      <c r="D22" s="42">
        <v>288</v>
      </c>
      <c r="E22" s="42"/>
      <c r="F22" s="43"/>
      <c r="I22" s="53">
        <v>2023</v>
      </c>
      <c r="J22" s="68"/>
      <c r="K22" s="69"/>
      <c r="L22" s="69"/>
      <c r="M22" s="70"/>
      <c r="N22" s="102"/>
    </row>
    <row r="23" spans="1:14" ht="15">
      <c r="A23" s="55">
        <v>2025</v>
      </c>
      <c r="B23" s="44">
        <v>220</v>
      </c>
      <c r="C23" s="45">
        <v>330</v>
      </c>
      <c r="D23" s="45"/>
      <c r="E23" s="45"/>
      <c r="F23" s="46"/>
      <c r="I23" s="54">
        <v>2024</v>
      </c>
      <c r="J23" s="68"/>
      <c r="K23" s="69"/>
      <c r="L23" s="69"/>
      <c r="M23" s="70"/>
      <c r="N23" s="102"/>
    </row>
    <row r="24" spans="1:14" ht="15.75" thickBot="1">
      <c r="A24" s="56">
        <v>2026</v>
      </c>
      <c r="B24" s="47">
        <v>250</v>
      </c>
      <c r="C24" s="48"/>
      <c r="D24" s="48"/>
      <c r="E24" s="48"/>
      <c r="F24" s="49"/>
      <c r="I24" s="55">
        <v>2025</v>
      </c>
      <c r="J24" s="68"/>
      <c r="K24" s="69"/>
      <c r="L24" s="69"/>
      <c r="M24" s="70"/>
      <c r="N24" s="102"/>
    </row>
    <row r="25" spans="1:14" ht="25.5">
      <c r="A25" s="85" t="s">
        <v>19</v>
      </c>
      <c r="B25" s="86"/>
      <c r="C25" s="86"/>
      <c r="D25" s="86"/>
      <c r="E25" s="86"/>
      <c r="F25" s="86"/>
      <c r="G25" s="87"/>
      <c r="I25" s="74" t="s">
        <v>13</v>
      </c>
      <c r="J25" s="65"/>
      <c r="K25" s="66"/>
      <c r="L25" s="66"/>
      <c r="M25" s="67"/>
      <c r="N25" s="102"/>
    </row>
    <row r="26" spans="1:14" ht="24.75" customHeight="1" thickBot="1">
      <c r="A26" s="88" t="s">
        <v>20</v>
      </c>
      <c r="B26" s="89"/>
      <c r="C26" s="89"/>
      <c r="D26" s="89"/>
      <c r="E26" s="89"/>
      <c r="F26" s="89"/>
      <c r="G26" s="90"/>
      <c r="I26" s="75" t="s">
        <v>15</v>
      </c>
      <c r="J26" s="79"/>
      <c r="K26" s="76"/>
      <c r="L26" s="76"/>
      <c r="M26" s="77"/>
      <c r="N26" s="102"/>
    </row>
    <row r="27" spans="1:7" ht="12.75">
      <c r="A27" s="91" t="s">
        <v>21</v>
      </c>
      <c r="B27" s="89"/>
      <c r="C27" s="89"/>
      <c r="D27" s="89"/>
      <c r="E27" s="89"/>
      <c r="F27" s="89"/>
      <c r="G27" s="90"/>
    </row>
    <row r="28" spans="1:7" ht="26.25" customHeight="1" thickBot="1">
      <c r="A28" s="92" t="s">
        <v>43</v>
      </c>
      <c r="B28" s="93"/>
      <c r="C28" s="93"/>
      <c r="D28" s="93"/>
      <c r="E28" s="93"/>
      <c r="F28" s="93"/>
      <c r="G28" s="94"/>
    </row>
    <row r="29" spans="1:6" ht="12.75" customHeight="1">
      <c r="A29" s="95" t="s">
        <v>22</v>
      </c>
      <c r="B29" s="96"/>
      <c r="C29" s="96"/>
      <c r="D29" s="96"/>
      <c r="E29" s="96"/>
      <c r="F29" s="97"/>
    </row>
    <row r="30" spans="1:6" ht="14.25" customHeight="1" thickBot="1">
      <c r="A30" s="98" t="s">
        <v>23</v>
      </c>
      <c r="B30" s="99"/>
      <c r="C30" s="99"/>
      <c r="D30" s="99"/>
      <c r="E30" s="99"/>
      <c r="F30" s="100"/>
    </row>
    <row r="31" spans="1:14" ht="13.5" customHeight="1" thickBot="1">
      <c r="A31" s="57" t="s">
        <v>24</v>
      </c>
      <c r="B31" s="58"/>
      <c r="C31" s="58"/>
      <c r="D31" s="58"/>
      <c r="E31" s="58"/>
      <c r="F31" s="59"/>
      <c r="I31" s="57" t="s">
        <v>29</v>
      </c>
      <c r="J31" s="58"/>
      <c r="K31" s="59"/>
      <c r="L31" s="101"/>
      <c r="M31" s="101"/>
      <c r="N31" s="101"/>
    </row>
    <row r="32" spans="1:11" ht="13.5" customHeight="1" thickBot="1">
      <c r="A32" s="60"/>
      <c r="B32" s="61" t="s">
        <v>17</v>
      </c>
      <c r="C32" s="62"/>
      <c r="D32" s="62"/>
      <c r="E32" s="62"/>
      <c r="F32" s="63"/>
      <c r="I32" s="50" t="s">
        <v>10</v>
      </c>
      <c r="J32" s="118" t="s">
        <v>30</v>
      </c>
      <c r="K32" s="118" t="s">
        <v>31</v>
      </c>
    </row>
    <row r="33" spans="1:11" ht="39" customHeight="1" thickBot="1">
      <c r="A33" s="64" t="s">
        <v>10</v>
      </c>
      <c r="B33" s="32" t="s">
        <v>25</v>
      </c>
      <c r="C33" s="33" t="s">
        <v>26</v>
      </c>
      <c r="D33" s="104" t="s">
        <v>27</v>
      </c>
      <c r="E33" s="110" t="s">
        <v>28</v>
      </c>
      <c r="F33" s="108"/>
      <c r="I33" s="117"/>
      <c r="J33" s="119" t="s">
        <v>32</v>
      </c>
      <c r="K33" s="119" t="s">
        <v>33</v>
      </c>
    </row>
    <row r="34" spans="1:11" ht="15">
      <c r="A34" s="52">
        <v>2022</v>
      </c>
      <c r="B34" s="65">
        <f>C13/B13</f>
        <v>1.036723163841808</v>
      </c>
      <c r="C34" s="66">
        <f aca="true" t="shared" si="0" ref="C34:E35">D13/C13</f>
        <v>1.0572207084468666</v>
      </c>
      <c r="D34" s="66">
        <f t="shared" si="0"/>
        <v>1.038659793814433</v>
      </c>
      <c r="E34" s="67">
        <f t="shared" si="0"/>
        <v>1.0173697270471465</v>
      </c>
      <c r="F34" s="102"/>
      <c r="I34" s="52">
        <v>2022</v>
      </c>
      <c r="J34" s="65"/>
      <c r="K34" s="67"/>
    </row>
    <row r="35" spans="1:11" ht="15">
      <c r="A35" s="53">
        <v>2023</v>
      </c>
      <c r="B35" s="68">
        <f aca="true" t="shared" si="1" ref="B35:C37">C14/B14</f>
        <v>1.1335403726708075</v>
      </c>
      <c r="C35" s="69">
        <f t="shared" si="1"/>
        <v>1.073972602739726</v>
      </c>
      <c r="D35" s="69">
        <f t="shared" si="0"/>
        <v>1.0255102040816326</v>
      </c>
      <c r="E35" s="70"/>
      <c r="F35" s="102"/>
      <c r="I35" s="53">
        <v>2023</v>
      </c>
      <c r="J35" s="68"/>
      <c r="K35" s="70"/>
    </row>
    <row r="36" spans="1:11" ht="15">
      <c r="A36" s="54">
        <v>2024</v>
      </c>
      <c r="B36" s="68">
        <f t="shared" si="1"/>
        <v>1.1333333333333333</v>
      </c>
      <c r="C36" s="69">
        <f t="shared" si="1"/>
        <v>1.1411764705882352</v>
      </c>
      <c r="D36" s="69"/>
      <c r="E36" s="70"/>
      <c r="F36" s="102"/>
      <c r="I36" s="54">
        <v>2024</v>
      </c>
      <c r="J36" s="68"/>
      <c r="K36" s="70"/>
    </row>
    <row r="37" spans="1:11" ht="15.75" thickBot="1">
      <c r="A37" s="55">
        <v>2025</v>
      </c>
      <c r="B37" s="79">
        <f t="shared" si="1"/>
        <v>1.0360360360360361</v>
      </c>
      <c r="C37" s="76"/>
      <c r="D37" s="76"/>
      <c r="E37" s="77"/>
      <c r="F37" s="102"/>
      <c r="I37" s="55">
        <v>2025</v>
      </c>
      <c r="J37" s="68"/>
      <c r="K37" s="70"/>
    </row>
    <row r="38" spans="1:11" ht="26.25" thickBot="1">
      <c r="A38" s="80" t="s">
        <v>13</v>
      </c>
      <c r="B38" s="111">
        <f>SUM(B34:B37)/4</f>
        <v>1.0849082264704961</v>
      </c>
      <c r="C38" s="112">
        <f>SUM(C34:C36)/3</f>
        <v>1.090789927258276</v>
      </c>
      <c r="D38" s="112">
        <f>SUM(D34:D35)/2</f>
        <v>1.032084998948033</v>
      </c>
      <c r="E38" s="113">
        <f>E34</f>
        <v>1.0173697270471465</v>
      </c>
      <c r="F38" s="102"/>
      <c r="I38" s="56">
        <v>2026</v>
      </c>
      <c r="J38" s="79"/>
      <c r="K38" s="77"/>
    </row>
    <row r="39" spans="1:6" ht="26.25" thickBot="1">
      <c r="A39" s="75" t="s">
        <v>14</v>
      </c>
      <c r="B39" s="71">
        <f>B38*C38*D38*E38</f>
        <v>1.2425915544333088</v>
      </c>
      <c r="C39" s="72">
        <f>C38*D38*E38</f>
        <v>1.145342549826357</v>
      </c>
      <c r="D39" s="72">
        <f>D38*E38</f>
        <v>1.0500120336692147</v>
      </c>
      <c r="E39" s="73">
        <f>E38</f>
        <v>1.0173697270471465</v>
      </c>
      <c r="F39" s="102"/>
    </row>
    <row r="40" spans="1:14" ht="13.5" thickBot="1">
      <c r="A40" s="78"/>
      <c r="B40" s="61" t="s">
        <v>18</v>
      </c>
      <c r="C40" s="62"/>
      <c r="D40" s="62"/>
      <c r="E40" s="62"/>
      <c r="F40" s="63"/>
      <c r="I40" s="57" t="s">
        <v>44</v>
      </c>
      <c r="J40" s="58"/>
      <c r="K40" s="58"/>
      <c r="L40" s="58"/>
      <c r="M40" s="58"/>
      <c r="N40" s="59"/>
    </row>
    <row r="41" spans="1:14" ht="15.75" thickBot="1">
      <c r="A41" s="64" t="s">
        <v>10</v>
      </c>
      <c r="B41" s="32" t="s">
        <v>25</v>
      </c>
      <c r="C41" s="33" t="s">
        <v>26</v>
      </c>
      <c r="D41" s="104" t="s">
        <v>27</v>
      </c>
      <c r="E41" s="110" t="s">
        <v>28</v>
      </c>
      <c r="F41" s="105"/>
      <c r="I41" s="60"/>
      <c r="J41" s="61" t="s">
        <v>45</v>
      </c>
      <c r="K41" s="62"/>
      <c r="L41" s="62"/>
      <c r="M41" s="62"/>
      <c r="N41" s="63"/>
    </row>
    <row r="42" spans="1:14" ht="15.75" thickBot="1">
      <c r="A42" s="52">
        <v>2022</v>
      </c>
      <c r="B42" s="65">
        <f>C20/B20</f>
        <v>1.22</v>
      </c>
      <c r="C42" s="66">
        <f aca="true" t="shared" si="2" ref="C42:E43">D20/C20</f>
        <v>1.2540983606557377</v>
      </c>
      <c r="D42" s="66">
        <f t="shared" si="2"/>
        <v>1.1699346405228759</v>
      </c>
      <c r="E42" s="67">
        <f t="shared" si="2"/>
        <v>1.1452513966480447</v>
      </c>
      <c r="F42" s="102"/>
      <c r="I42" s="64" t="s">
        <v>10</v>
      </c>
      <c r="J42" s="106" t="s">
        <v>25</v>
      </c>
      <c r="K42" s="106" t="s">
        <v>26</v>
      </c>
      <c r="L42" s="134" t="s">
        <v>27</v>
      </c>
      <c r="M42" s="106" t="s">
        <v>28</v>
      </c>
      <c r="N42" s="108"/>
    </row>
    <row r="43" spans="1:14" ht="15">
      <c r="A43" s="53">
        <v>2023</v>
      </c>
      <c r="B43" s="68">
        <f aca="true" t="shared" si="3" ref="B43:C45">C21/B21</f>
        <v>1.3617021276595744</v>
      </c>
      <c r="C43" s="69">
        <f t="shared" si="3"/>
        <v>1.21484375</v>
      </c>
      <c r="D43" s="69">
        <f t="shared" si="2"/>
        <v>1.189710610932476</v>
      </c>
      <c r="E43" s="70"/>
      <c r="F43" s="102"/>
      <c r="I43" s="81">
        <v>2022</v>
      </c>
      <c r="J43" s="65"/>
      <c r="K43" s="66"/>
      <c r="L43" s="66"/>
      <c r="M43" s="67"/>
      <c r="N43" s="102"/>
    </row>
    <row r="44" spans="1:14" ht="15">
      <c r="A44" s="54">
        <v>2024</v>
      </c>
      <c r="B44" s="68">
        <f t="shared" si="3"/>
        <v>1.050251256281407</v>
      </c>
      <c r="C44" s="69">
        <f t="shared" si="3"/>
        <v>1.3779904306220097</v>
      </c>
      <c r="D44" s="69"/>
      <c r="E44" s="70"/>
      <c r="F44" s="102"/>
      <c r="I44" s="82">
        <v>2023</v>
      </c>
      <c r="J44" s="68"/>
      <c r="K44" s="69"/>
      <c r="L44" s="69"/>
      <c r="M44" s="70"/>
      <c r="N44" s="102"/>
    </row>
    <row r="45" spans="1:14" ht="15.75" thickBot="1">
      <c r="A45" s="55">
        <v>2025</v>
      </c>
      <c r="B45" s="79">
        <f t="shared" si="3"/>
        <v>1.5</v>
      </c>
      <c r="C45" s="76"/>
      <c r="D45" s="76"/>
      <c r="E45" s="77"/>
      <c r="F45" s="102"/>
      <c r="I45" s="83">
        <v>2024</v>
      </c>
      <c r="J45" s="68"/>
      <c r="K45" s="69"/>
      <c r="L45" s="69"/>
      <c r="M45" s="70"/>
      <c r="N45" s="102"/>
    </row>
    <row r="46" spans="1:14" ht="26.25" thickBot="1">
      <c r="A46" s="74" t="s">
        <v>13</v>
      </c>
      <c r="B46" s="65">
        <f>SUM(B42:B45)/4</f>
        <v>1.2829883459852454</v>
      </c>
      <c r="C46" s="66">
        <f>SUM(C42:C44)/3</f>
        <v>1.2823108470925824</v>
      </c>
      <c r="D46" s="66">
        <f>SUM(D42:D43)/2</f>
        <v>1.179822625727676</v>
      </c>
      <c r="E46" s="67">
        <f>E42</f>
        <v>1.1452513966480447</v>
      </c>
      <c r="F46" s="102"/>
      <c r="I46" s="84">
        <v>2025</v>
      </c>
      <c r="J46" s="68"/>
      <c r="K46" s="69"/>
      <c r="L46" s="69"/>
      <c r="M46" s="70"/>
      <c r="N46" s="102"/>
    </row>
    <row r="47" spans="1:14" ht="26.25" thickBot="1">
      <c r="A47" s="75" t="s">
        <v>15</v>
      </c>
      <c r="B47" s="79">
        <f>B46*C46*D46*E46</f>
        <v>2.2229698786324046</v>
      </c>
      <c r="C47" s="76">
        <f>C46*D46*E46</f>
        <v>1.7326500942807233</v>
      </c>
      <c r="D47" s="76">
        <f>D46*E46</f>
        <v>1.3511935099115842</v>
      </c>
      <c r="E47" s="77">
        <f>E46</f>
        <v>1.1452513966480447</v>
      </c>
      <c r="F47" s="102"/>
      <c r="I47" s="80" t="s">
        <v>13</v>
      </c>
      <c r="J47" s="65"/>
      <c r="K47" s="66"/>
      <c r="L47" s="66"/>
      <c r="M47" s="67"/>
      <c r="N47" s="102"/>
    </row>
    <row r="48" spans="1:14" ht="26.25" thickBot="1">
      <c r="A48" s="101"/>
      <c r="B48" s="102"/>
      <c r="C48" s="102"/>
      <c r="D48" s="102"/>
      <c r="E48" s="102"/>
      <c r="F48" s="102"/>
      <c r="I48" s="75" t="s">
        <v>14</v>
      </c>
      <c r="J48" s="71"/>
      <c r="K48" s="72"/>
      <c r="L48" s="72"/>
      <c r="M48" s="73"/>
      <c r="N48" s="102"/>
    </row>
    <row r="49" spans="1:14" ht="42.75" customHeight="1" thickBot="1">
      <c r="A49" s="114" t="s">
        <v>48</v>
      </c>
      <c r="B49" s="115"/>
      <c r="C49" s="115"/>
      <c r="D49" s="115"/>
      <c r="E49" s="115"/>
      <c r="F49" s="116"/>
      <c r="I49" s="78"/>
      <c r="J49" s="61" t="s">
        <v>46</v>
      </c>
      <c r="K49" s="62"/>
      <c r="L49" s="62"/>
      <c r="M49" s="62"/>
      <c r="N49" s="63"/>
    </row>
    <row r="50" spans="1:14" ht="15.75" thickBot="1">
      <c r="A50" s="95" t="s">
        <v>22</v>
      </c>
      <c r="B50" s="96"/>
      <c r="C50" s="96"/>
      <c r="D50" s="96"/>
      <c r="E50" s="96"/>
      <c r="F50" s="97"/>
      <c r="I50" s="64" t="s">
        <v>10</v>
      </c>
      <c r="J50" s="109" t="s">
        <v>25</v>
      </c>
      <c r="K50" s="106" t="s">
        <v>26</v>
      </c>
      <c r="L50" s="134" t="s">
        <v>27</v>
      </c>
      <c r="M50" s="106" t="s">
        <v>28</v>
      </c>
      <c r="N50" s="105"/>
    </row>
    <row r="51" spans="1:14" ht="15">
      <c r="A51" s="122" t="s">
        <v>23</v>
      </c>
      <c r="B51" s="123"/>
      <c r="C51" s="123"/>
      <c r="D51" s="123"/>
      <c r="E51" s="123"/>
      <c r="F51" s="124"/>
      <c r="I51" s="52">
        <v>2022</v>
      </c>
      <c r="J51" s="65"/>
      <c r="K51" s="66"/>
      <c r="L51" s="66"/>
      <c r="M51" s="67"/>
      <c r="N51" s="102"/>
    </row>
    <row r="52" spans="1:14" ht="15.75" thickBot="1">
      <c r="A52" s="125" t="s">
        <v>35</v>
      </c>
      <c r="B52" s="126"/>
      <c r="C52" s="126"/>
      <c r="D52" s="126"/>
      <c r="E52" s="126"/>
      <c r="F52" s="127"/>
      <c r="I52" s="53">
        <v>2023</v>
      </c>
      <c r="J52" s="68"/>
      <c r="K52" s="69"/>
      <c r="L52" s="69"/>
      <c r="M52" s="70"/>
      <c r="N52" s="102"/>
    </row>
    <row r="53" spans="1:14" ht="12.75" customHeight="1" thickBot="1">
      <c r="A53" s="57" t="s">
        <v>34</v>
      </c>
      <c r="B53" s="58"/>
      <c r="C53" s="59"/>
      <c r="I53" s="54">
        <v>2024</v>
      </c>
      <c r="J53" s="68"/>
      <c r="K53" s="69"/>
      <c r="L53" s="69"/>
      <c r="M53" s="70"/>
      <c r="N53" s="102"/>
    </row>
    <row r="54" spans="1:14" ht="15.75" thickBot="1">
      <c r="A54" s="120" t="s">
        <v>10</v>
      </c>
      <c r="B54" s="118" t="s">
        <v>30</v>
      </c>
      <c r="C54" s="118" t="s">
        <v>31</v>
      </c>
      <c r="I54" s="55">
        <v>2025</v>
      </c>
      <c r="J54" s="68"/>
      <c r="K54" s="69"/>
      <c r="L54" s="69"/>
      <c r="M54" s="70"/>
      <c r="N54" s="102"/>
    </row>
    <row r="55" spans="1:14" ht="64.5" thickBot="1">
      <c r="A55" s="121"/>
      <c r="B55" s="119" t="s">
        <v>32</v>
      </c>
      <c r="C55" s="119" t="s">
        <v>33</v>
      </c>
      <c r="I55" s="74" t="s">
        <v>13</v>
      </c>
      <c r="J55" s="65"/>
      <c r="K55" s="66"/>
      <c r="L55" s="66"/>
      <c r="M55" s="67"/>
      <c r="N55" s="102"/>
    </row>
    <row r="56" spans="1:14" ht="26.25" thickBot="1">
      <c r="A56" s="52">
        <v>2022</v>
      </c>
      <c r="B56" s="128">
        <f>F13</f>
        <v>410</v>
      </c>
      <c r="C56" s="129">
        <f>F20</f>
        <v>410</v>
      </c>
      <c r="I56" s="75" t="s">
        <v>15</v>
      </c>
      <c r="J56" s="79"/>
      <c r="K56" s="76"/>
      <c r="L56" s="76"/>
      <c r="M56" s="77"/>
      <c r="N56" s="102"/>
    </row>
    <row r="57" spans="1:3" ht="15">
      <c r="A57" s="53">
        <v>2023</v>
      </c>
      <c r="B57" s="130">
        <f>E14*E39</f>
        <v>408.98263027295286</v>
      </c>
      <c r="C57" s="131">
        <f>E21*E47</f>
        <v>423.74301675977654</v>
      </c>
    </row>
    <row r="58" spans="1:3" ht="15">
      <c r="A58" s="54">
        <v>2024</v>
      </c>
      <c r="B58" s="130">
        <f>D15*D39</f>
        <v>407.4046690636553</v>
      </c>
      <c r="C58" s="131">
        <f>D22*D47</f>
        <v>389.1437308545362</v>
      </c>
    </row>
    <row r="59" spans="1:3" ht="15">
      <c r="A59" s="55">
        <v>2025</v>
      </c>
      <c r="B59" s="130">
        <f>C16*C39</f>
        <v>526.8575729201242</v>
      </c>
      <c r="C59" s="131">
        <f>C23*C47</f>
        <v>571.7745311126387</v>
      </c>
    </row>
    <row r="60" spans="1:3" ht="15.75" thickBot="1">
      <c r="A60" s="56">
        <v>2026</v>
      </c>
      <c r="B60" s="132">
        <f>B17*B39</f>
        <v>482.12552312012383</v>
      </c>
      <c r="C60" s="133">
        <f>B24*B47</f>
        <v>555.7424696581012</v>
      </c>
    </row>
    <row r="61" ht="13.5" thickBot="1"/>
    <row r="62" spans="1:12" ht="13.5" customHeight="1" thickBot="1">
      <c r="A62" s="28" t="s">
        <v>36</v>
      </c>
      <c r="B62" s="29"/>
      <c r="C62" s="29"/>
      <c r="D62" s="29"/>
      <c r="E62" s="29"/>
      <c r="F62" s="30"/>
      <c r="I62" s="57" t="s">
        <v>51</v>
      </c>
      <c r="J62" s="58"/>
      <c r="K62" s="58"/>
      <c r="L62" s="59"/>
    </row>
    <row r="63" spans="1:12" ht="15.75" thickBot="1">
      <c r="A63" s="50" t="s">
        <v>10</v>
      </c>
      <c r="B63" s="31" t="s">
        <v>37</v>
      </c>
      <c r="C63" s="2"/>
      <c r="D63" s="2"/>
      <c r="E63" s="2"/>
      <c r="F63" s="3"/>
      <c r="I63" s="50" t="s">
        <v>10</v>
      </c>
      <c r="J63" s="118" t="s">
        <v>30</v>
      </c>
      <c r="K63" s="118" t="s">
        <v>31</v>
      </c>
      <c r="L63" s="118" t="s">
        <v>50</v>
      </c>
    </row>
    <row r="64" spans="1:12" ht="39" thickBot="1">
      <c r="A64" s="51"/>
      <c r="B64" s="32">
        <v>12</v>
      </c>
      <c r="C64" s="33">
        <v>24</v>
      </c>
      <c r="D64" s="33">
        <v>36</v>
      </c>
      <c r="E64" s="33">
        <v>48</v>
      </c>
      <c r="F64" s="34" t="s">
        <v>9</v>
      </c>
      <c r="I64" s="117"/>
      <c r="J64" s="119" t="s">
        <v>52</v>
      </c>
      <c r="K64" s="119" t="s">
        <v>53</v>
      </c>
      <c r="L64" s="119" t="s">
        <v>54</v>
      </c>
    </row>
    <row r="65" spans="1:12" ht="15">
      <c r="A65" s="52">
        <v>2022</v>
      </c>
      <c r="B65" s="35">
        <v>3020</v>
      </c>
      <c r="C65" s="36">
        <v>3334</v>
      </c>
      <c r="D65" s="36">
        <v>3787</v>
      </c>
      <c r="E65" s="36">
        <v>4021</v>
      </c>
      <c r="F65" s="37">
        <v>4113</v>
      </c>
      <c r="I65" s="52">
        <v>2022</v>
      </c>
      <c r="J65" s="65"/>
      <c r="K65" s="66"/>
      <c r="L65" s="67"/>
    </row>
    <row r="66" spans="1:12" ht="15">
      <c r="A66" s="53">
        <v>2023</v>
      </c>
      <c r="B66" s="38">
        <v>3133</v>
      </c>
      <c r="C66" s="39">
        <v>3444</v>
      </c>
      <c r="D66" s="39">
        <v>3709</v>
      </c>
      <c r="E66" s="39">
        <v>4130</v>
      </c>
      <c r="F66" s="40"/>
      <c r="I66" s="53">
        <v>2023</v>
      </c>
      <c r="J66" s="68"/>
      <c r="K66" s="69"/>
      <c r="L66" s="70"/>
    </row>
    <row r="67" spans="1:12" ht="15">
      <c r="A67" s="54">
        <v>2024</v>
      </c>
      <c r="B67" s="41">
        <v>3150</v>
      </c>
      <c r="C67" s="42">
        <v>3380</v>
      </c>
      <c r="D67" s="42">
        <v>3750</v>
      </c>
      <c r="E67" s="42"/>
      <c r="F67" s="43"/>
      <c r="I67" s="54">
        <v>2024</v>
      </c>
      <c r="J67" s="68"/>
      <c r="K67" s="69"/>
      <c r="L67" s="70"/>
    </row>
    <row r="68" spans="1:12" ht="15">
      <c r="A68" s="55">
        <v>2025</v>
      </c>
      <c r="B68" s="44">
        <v>3200</v>
      </c>
      <c r="C68" s="45">
        <v>3450</v>
      </c>
      <c r="D68" s="45"/>
      <c r="E68" s="45"/>
      <c r="F68" s="46"/>
      <c r="I68" s="55">
        <v>2025</v>
      </c>
      <c r="J68" s="68"/>
      <c r="K68" s="69"/>
      <c r="L68" s="70"/>
    </row>
    <row r="69" spans="1:12" ht="15.75" thickBot="1">
      <c r="A69" s="56">
        <v>2026</v>
      </c>
      <c r="B69" s="47">
        <v>3333</v>
      </c>
      <c r="C69" s="48"/>
      <c r="D69" s="48"/>
      <c r="E69" s="48"/>
      <c r="F69" s="49"/>
      <c r="I69" s="56">
        <v>2026</v>
      </c>
      <c r="J69" s="79"/>
      <c r="K69" s="76"/>
      <c r="L69" s="77"/>
    </row>
    <row r="70" spans="1:6" ht="15.75" thickBot="1">
      <c r="A70" s="50" t="s">
        <v>10</v>
      </c>
      <c r="B70" s="31" t="s">
        <v>38</v>
      </c>
      <c r="C70" s="2"/>
      <c r="D70" s="2"/>
      <c r="E70" s="2"/>
      <c r="F70" s="3"/>
    </row>
    <row r="71" spans="1:6" ht="15.75" thickBot="1">
      <c r="A71" s="51"/>
      <c r="B71" s="32">
        <v>12</v>
      </c>
      <c r="C71" s="33">
        <v>24</v>
      </c>
      <c r="D71" s="33">
        <v>36</v>
      </c>
      <c r="E71" s="33">
        <v>48</v>
      </c>
      <c r="F71" s="34" t="s">
        <v>9</v>
      </c>
    </row>
    <row r="72" spans="1:6" ht="15">
      <c r="A72" s="52">
        <v>2022</v>
      </c>
      <c r="B72" s="35">
        <v>2050</v>
      </c>
      <c r="C72" s="36">
        <v>2993</v>
      </c>
      <c r="D72" s="36">
        <v>3333</v>
      </c>
      <c r="E72" s="36">
        <v>3800</v>
      </c>
      <c r="F72" s="37">
        <v>4113</v>
      </c>
    </row>
    <row r="73" spans="1:6" ht="15">
      <c r="A73" s="53">
        <v>2023</v>
      </c>
      <c r="B73" s="38">
        <v>2134</v>
      </c>
      <c r="C73" s="39">
        <v>2883</v>
      </c>
      <c r="D73" s="39">
        <v>3204</v>
      </c>
      <c r="E73" s="39">
        <v>3500</v>
      </c>
      <c r="F73" s="40"/>
    </row>
    <row r="74" spans="1:6" ht="15">
      <c r="A74" s="54">
        <v>2024</v>
      </c>
      <c r="B74" s="41">
        <v>2222</v>
      </c>
      <c r="C74" s="42">
        <v>2600</v>
      </c>
      <c r="D74" s="42">
        <v>3300</v>
      </c>
      <c r="E74" s="42"/>
      <c r="F74" s="43"/>
    </row>
    <row r="75" spans="1:6" ht="15">
      <c r="A75" s="55">
        <v>2025</v>
      </c>
      <c r="B75" s="44">
        <v>2040</v>
      </c>
      <c r="C75" s="45">
        <v>2770</v>
      </c>
      <c r="D75" s="45"/>
      <c r="E75" s="45"/>
      <c r="F75" s="46"/>
    </row>
    <row r="76" spans="1:6" ht="15.75" thickBot="1">
      <c r="A76" s="56">
        <v>2026</v>
      </c>
      <c r="B76" s="47">
        <v>2254</v>
      </c>
      <c r="C76" s="48"/>
      <c r="D76" s="48"/>
      <c r="E76" s="48"/>
      <c r="F76" s="49"/>
    </row>
    <row r="77" spans="1:7" ht="12.75">
      <c r="A77" s="85" t="s">
        <v>39</v>
      </c>
      <c r="B77" s="86"/>
      <c r="C77" s="86"/>
      <c r="D77" s="86"/>
      <c r="E77" s="86"/>
      <c r="F77" s="86"/>
      <c r="G77" s="87"/>
    </row>
    <row r="78" spans="1:7" ht="27" customHeight="1">
      <c r="A78" s="88" t="s">
        <v>40</v>
      </c>
      <c r="B78" s="89"/>
      <c r="C78" s="89"/>
      <c r="D78" s="89"/>
      <c r="E78" s="89"/>
      <c r="F78" s="89"/>
      <c r="G78" s="90"/>
    </row>
    <row r="79" spans="1:7" ht="12.75">
      <c r="A79" s="91" t="s">
        <v>41</v>
      </c>
      <c r="B79" s="89"/>
      <c r="C79" s="89"/>
      <c r="D79" s="89"/>
      <c r="E79" s="89"/>
      <c r="F79" s="89"/>
      <c r="G79" s="90"/>
    </row>
    <row r="80" spans="1:7" ht="20.25" customHeight="1" thickBot="1">
      <c r="A80" s="92" t="s">
        <v>42</v>
      </c>
      <c r="B80" s="93"/>
      <c r="C80" s="93"/>
      <c r="D80" s="93"/>
      <c r="E80" s="93"/>
      <c r="F80" s="93"/>
      <c r="G80" s="94"/>
    </row>
    <row r="81" spans="1:6" ht="12.75">
      <c r="A81" s="95" t="s">
        <v>22</v>
      </c>
      <c r="B81" s="96"/>
      <c r="C81" s="96"/>
      <c r="D81" s="96"/>
      <c r="E81" s="96"/>
      <c r="F81" s="97"/>
    </row>
    <row r="82" spans="1:6" ht="13.5" thickBot="1">
      <c r="A82" s="98" t="s">
        <v>23</v>
      </c>
      <c r="B82" s="99"/>
      <c r="C82" s="99"/>
      <c r="D82" s="99"/>
      <c r="E82" s="99"/>
      <c r="F82" s="100"/>
    </row>
    <row r="83" spans="1:14" ht="13.5" customHeight="1" thickBot="1">
      <c r="A83" s="57" t="s">
        <v>47</v>
      </c>
      <c r="B83" s="58"/>
      <c r="C83" s="58"/>
      <c r="D83" s="58"/>
      <c r="E83" s="58"/>
      <c r="F83" s="59"/>
      <c r="I83" s="57" t="s">
        <v>59</v>
      </c>
      <c r="J83" s="58"/>
      <c r="K83" s="58"/>
      <c r="L83" s="58"/>
      <c r="M83" s="58"/>
      <c r="N83" s="59"/>
    </row>
    <row r="84" spans="1:14" ht="15.75" thickBot="1">
      <c r="A84" s="60"/>
      <c r="B84" s="61" t="s">
        <v>45</v>
      </c>
      <c r="C84" s="62"/>
      <c r="D84" s="62"/>
      <c r="E84" s="62"/>
      <c r="F84" s="63"/>
      <c r="I84" s="50" t="s">
        <v>10</v>
      </c>
      <c r="J84" s="31" t="s">
        <v>60</v>
      </c>
      <c r="K84" s="2"/>
      <c r="L84" s="2"/>
      <c r="M84" s="2"/>
      <c r="N84" s="3"/>
    </row>
    <row r="85" spans="1:14" ht="15.75" thickBot="1">
      <c r="A85" s="64" t="s">
        <v>10</v>
      </c>
      <c r="B85" s="110" t="s">
        <v>25</v>
      </c>
      <c r="C85" s="110" t="s">
        <v>26</v>
      </c>
      <c r="D85" s="108" t="s">
        <v>27</v>
      </c>
      <c r="E85" s="110" t="s">
        <v>28</v>
      </c>
      <c r="F85" s="108"/>
      <c r="I85" s="51"/>
      <c r="J85" s="32">
        <v>12</v>
      </c>
      <c r="K85" s="33">
        <v>24</v>
      </c>
      <c r="L85" s="33">
        <v>36</v>
      </c>
      <c r="M85" s="33">
        <v>48</v>
      </c>
      <c r="N85" s="34" t="s">
        <v>9</v>
      </c>
    </row>
    <row r="86" spans="1:14" ht="15">
      <c r="A86" s="52">
        <v>2022</v>
      </c>
      <c r="B86" s="65">
        <f>C65/B65</f>
        <v>1.1039735099337749</v>
      </c>
      <c r="C86" s="66">
        <f aca="true" t="shared" si="4" ref="C86:E87">D65/C65</f>
        <v>1.135872825434913</v>
      </c>
      <c r="D86" s="66">
        <f t="shared" si="4"/>
        <v>1.061790335357803</v>
      </c>
      <c r="E86" s="67">
        <f t="shared" si="4"/>
        <v>1.0228798806267099</v>
      </c>
      <c r="F86" s="102"/>
      <c r="I86" s="52">
        <v>2022</v>
      </c>
      <c r="J86" s="35"/>
      <c r="K86" s="36"/>
      <c r="L86" s="36"/>
      <c r="M86" s="36"/>
      <c r="N86" s="37"/>
    </row>
    <row r="87" spans="1:14" ht="15">
      <c r="A87" s="53">
        <v>2023</v>
      </c>
      <c r="B87" s="68">
        <f aca="true" t="shared" si="5" ref="B87:C89">C66/B66</f>
        <v>1.099265879348867</v>
      </c>
      <c r="C87" s="69">
        <f t="shared" si="5"/>
        <v>1.076945412311266</v>
      </c>
      <c r="D87" s="69">
        <f t="shared" si="4"/>
        <v>1.113507684011863</v>
      </c>
      <c r="E87" s="70"/>
      <c r="F87" s="102"/>
      <c r="I87" s="53">
        <v>2023</v>
      </c>
      <c r="J87" s="38"/>
      <c r="K87" s="39"/>
      <c r="L87" s="39"/>
      <c r="M87" s="39"/>
      <c r="N87" s="40"/>
    </row>
    <row r="88" spans="1:14" ht="15">
      <c r="A88" s="54">
        <v>2024</v>
      </c>
      <c r="B88" s="68">
        <f t="shared" si="5"/>
        <v>1.073015873015873</v>
      </c>
      <c r="C88" s="69">
        <f t="shared" si="5"/>
        <v>1.1094674556213018</v>
      </c>
      <c r="D88" s="69"/>
      <c r="E88" s="70"/>
      <c r="F88" s="102"/>
      <c r="I88" s="54">
        <v>2024</v>
      </c>
      <c r="J88" s="41"/>
      <c r="K88" s="42"/>
      <c r="L88" s="42"/>
      <c r="M88" s="42"/>
      <c r="N88" s="43"/>
    </row>
    <row r="89" spans="1:14" ht="15.75" thickBot="1">
      <c r="A89" s="55">
        <v>2025</v>
      </c>
      <c r="B89" s="79">
        <f t="shared" si="5"/>
        <v>1.078125</v>
      </c>
      <c r="C89" s="76"/>
      <c r="D89" s="76"/>
      <c r="E89" s="77"/>
      <c r="F89" s="102"/>
      <c r="I89" s="55">
        <v>2025</v>
      </c>
      <c r="J89" s="44"/>
      <c r="K89" s="45"/>
      <c r="L89" s="45"/>
      <c r="M89" s="45"/>
      <c r="N89" s="46"/>
    </row>
    <row r="90" spans="1:14" ht="26.25" thickBot="1">
      <c r="A90" s="80" t="s">
        <v>13</v>
      </c>
      <c r="B90" s="111">
        <f>SUM(B86:B89)/4</f>
        <v>1.0885950655746286</v>
      </c>
      <c r="C90" s="112">
        <f>SUM(C86:C88)/3</f>
        <v>1.1074285644558268</v>
      </c>
      <c r="D90" s="112">
        <f>SUM(D86:D87)/2</f>
        <v>1.087649009684833</v>
      </c>
      <c r="E90" s="113">
        <f>E86</f>
        <v>1.0228798806267099</v>
      </c>
      <c r="F90" s="102"/>
      <c r="I90" s="56">
        <v>2026</v>
      </c>
      <c r="J90" s="47"/>
      <c r="K90" s="48"/>
      <c r="L90" s="48"/>
      <c r="M90" s="48"/>
      <c r="N90" s="49"/>
    </row>
    <row r="91" spans="1:14" ht="26.25" thickBot="1">
      <c r="A91" s="75" t="s">
        <v>14</v>
      </c>
      <c r="B91" s="71">
        <f>B90*C90*D90*E90</f>
        <v>1.3412060007354998</v>
      </c>
      <c r="C91" s="72">
        <f>C90*D90*E90</f>
        <v>1.232052250785766</v>
      </c>
      <c r="D91" s="72">
        <f>D90*E90</f>
        <v>1.1125342891901813</v>
      </c>
      <c r="E91" s="73">
        <f>E90</f>
        <v>1.0228798806267099</v>
      </c>
      <c r="F91" s="102"/>
      <c r="I91" s="60"/>
      <c r="J91" s="61" t="s">
        <v>61</v>
      </c>
      <c r="K91" s="62"/>
      <c r="L91" s="62"/>
      <c r="M91" s="62"/>
      <c r="N91" s="63"/>
    </row>
    <row r="92" spans="1:14" ht="15.75" thickBot="1">
      <c r="A92" s="78"/>
      <c r="B92" s="61" t="s">
        <v>46</v>
      </c>
      <c r="C92" s="62"/>
      <c r="D92" s="62"/>
      <c r="E92" s="62"/>
      <c r="F92" s="63"/>
      <c r="I92" s="64" t="s">
        <v>10</v>
      </c>
      <c r="J92" s="106" t="s">
        <v>25</v>
      </c>
      <c r="K92" s="106" t="s">
        <v>26</v>
      </c>
      <c r="L92" s="134" t="s">
        <v>27</v>
      </c>
      <c r="M92" s="106" t="s">
        <v>28</v>
      </c>
      <c r="N92" s="108"/>
    </row>
    <row r="93" spans="1:14" ht="15.75" thickBot="1">
      <c r="A93" s="64" t="s">
        <v>10</v>
      </c>
      <c r="B93" s="107" t="s">
        <v>25</v>
      </c>
      <c r="C93" s="110" t="s">
        <v>26</v>
      </c>
      <c r="D93" s="108" t="s">
        <v>27</v>
      </c>
      <c r="E93" s="110" t="s">
        <v>28</v>
      </c>
      <c r="F93" s="105"/>
      <c r="I93" s="81">
        <v>2022</v>
      </c>
      <c r="J93" s="65"/>
      <c r="K93" s="66"/>
      <c r="L93" s="66"/>
      <c r="M93" s="67"/>
      <c r="N93" s="102"/>
    </row>
    <row r="94" spans="1:14" ht="15">
      <c r="A94" s="52">
        <v>2022</v>
      </c>
      <c r="B94" s="65">
        <f>C72/B72</f>
        <v>1.46</v>
      </c>
      <c r="C94" s="66">
        <f aca="true" t="shared" si="6" ref="C94:E95">D72/C72</f>
        <v>1.1135983962579352</v>
      </c>
      <c r="D94" s="66">
        <f t="shared" si="6"/>
        <v>1.14011401140114</v>
      </c>
      <c r="E94" s="67">
        <f t="shared" si="6"/>
        <v>1.0823684210526316</v>
      </c>
      <c r="F94" s="102"/>
      <c r="I94" s="82">
        <v>2023</v>
      </c>
      <c r="J94" s="68"/>
      <c r="K94" s="69"/>
      <c r="L94" s="69"/>
      <c r="M94" s="70"/>
      <c r="N94" s="102"/>
    </row>
    <row r="95" spans="1:14" ht="15">
      <c r="A95" s="53">
        <v>2023</v>
      </c>
      <c r="B95" s="68">
        <f aca="true" t="shared" si="7" ref="B95:C97">C73/B73</f>
        <v>1.3509840674789129</v>
      </c>
      <c r="C95" s="69">
        <f t="shared" si="7"/>
        <v>1.1113423517169616</v>
      </c>
      <c r="D95" s="69">
        <f t="shared" si="6"/>
        <v>1.0923845193508115</v>
      </c>
      <c r="E95" s="70"/>
      <c r="F95" s="102"/>
      <c r="I95" s="83">
        <v>2024</v>
      </c>
      <c r="J95" s="68"/>
      <c r="K95" s="69"/>
      <c r="L95" s="69"/>
      <c r="M95" s="70"/>
      <c r="N95" s="102"/>
    </row>
    <row r="96" spans="1:14" ht="15.75" thickBot="1">
      <c r="A96" s="54">
        <v>2024</v>
      </c>
      <c r="B96" s="68">
        <f t="shared" si="7"/>
        <v>1.17011701170117</v>
      </c>
      <c r="C96" s="69">
        <f t="shared" si="7"/>
        <v>1.2692307692307692</v>
      </c>
      <c r="D96" s="69"/>
      <c r="E96" s="70"/>
      <c r="F96" s="102"/>
      <c r="I96" s="84">
        <v>2025</v>
      </c>
      <c r="J96" s="68"/>
      <c r="K96" s="69"/>
      <c r="L96" s="69"/>
      <c r="M96" s="70"/>
      <c r="N96" s="102"/>
    </row>
    <row r="97" spans="1:14" ht="26.25" thickBot="1">
      <c r="A97" s="55">
        <v>2025</v>
      </c>
      <c r="B97" s="79">
        <f t="shared" si="7"/>
        <v>1.357843137254902</v>
      </c>
      <c r="C97" s="76"/>
      <c r="D97" s="76"/>
      <c r="E97" s="77"/>
      <c r="F97" s="102"/>
      <c r="I97" s="80" t="s">
        <v>13</v>
      </c>
      <c r="J97" s="65"/>
      <c r="K97" s="66"/>
      <c r="L97" s="66"/>
      <c r="M97" s="67"/>
      <c r="N97" s="102"/>
    </row>
    <row r="98" spans="1:14" ht="26.25" thickBot="1">
      <c r="A98" s="74" t="s">
        <v>13</v>
      </c>
      <c r="B98" s="65">
        <f>SUM(B94:B97)/4</f>
        <v>1.3347360541087463</v>
      </c>
      <c r="C98" s="66">
        <f>SUM(C94:C96)/3</f>
        <v>1.1647238390685553</v>
      </c>
      <c r="D98" s="66">
        <f>SUM(D94:D95)/2</f>
        <v>1.1162492653759757</v>
      </c>
      <c r="E98" s="67">
        <f>E94</f>
        <v>1.0823684210526316</v>
      </c>
      <c r="F98" s="102"/>
      <c r="I98" s="75" t="s">
        <v>62</v>
      </c>
      <c r="J98" s="79"/>
      <c r="K98" s="76"/>
      <c r="L98" s="76"/>
      <c r="M98" s="77"/>
      <c r="N98" s="102"/>
    </row>
    <row r="99" spans="1:6" ht="26.25" thickBot="1">
      <c r="A99" s="75" t="s">
        <v>15</v>
      </c>
      <c r="B99" s="79">
        <f>B98*C98*D98*E98</f>
        <v>1.8782554399332658</v>
      </c>
      <c r="C99" s="76">
        <f>C98*D98*E98</f>
        <v>1.4072111367272895</v>
      </c>
      <c r="D99" s="76">
        <f>D98*E98</f>
        <v>1.2081929548661547</v>
      </c>
      <c r="E99" s="77">
        <f>E98</f>
        <v>1.0823684210526316</v>
      </c>
      <c r="F99" s="102"/>
    </row>
    <row r="100" ht="13.5" customHeight="1" thickBot="1"/>
    <row r="101" spans="1:6" ht="51" customHeight="1" thickBot="1">
      <c r="A101" s="114" t="s">
        <v>49</v>
      </c>
      <c r="B101" s="115"/>
      <c r="C101" s="115"/>
      <c r="D101" s="115"/>
      <c r="E101" s="115"/>
      <c r="F101" s="116"/>
    </row>
    <row r="102" spans="1:6" ht="12.75">
      <c r="A102" s="95" t="s">
        <v>22</v>
      </c>
      <c r="B102" s="96"/>
      <c r="C102" s="96"/>
      <c r="D102" s="96"/>
      <c r="E102" s="96"/>
      <c r="F102" s="97"/>
    </row>
    <row r="103" spans="1:6" ht="12.75">
      <c r="A103" s="122" t="s">
        <v>23</v>
      </c>
      <c r="B103" s="123"/>
      <c r="C103" s="123"/>
      <c r="D103" s="123"/>
      <c r="E103" s="123"/>
      <c r="F103" s="124"/>
    </row>
    <row r="104" spans="1:6" ht="13.5" thickBot="1">
      <c r="A104" s="125" t="s">
        <v>35</v>
      </c>
      <c r="B104" s="126"/>
      <c r="C104" s="126"/>
      <c r="D104" s="126"/>
      <c r="E104" s="126"/>
      <c r="F104" s="127"/>
    </row>
    <row r="105" spans="1:4" ht="13.5" thickBot="1">
      <c r="A105" s="57" t="s">
        <v>63</v>
      </c>
      <c r="B105" s="58"/>
      <c r="C105" s="58"/>
      <c r="D105" s="59"/>
    </row>
    <row r="106" spans="1:4" ht="13.5" thickBot="1">
      <c r="A106" s="50" t="s">
        <v>10</v>
      </c>
      <c r="B106" s="118" t="s">
        <v>30</v>
      </c>
      <c r="C106" s="118" t="s">
        <v>31</v>
      </c>
      <c r="D106" s="118" t="s">
        <v>50</v>
      </c>
    </row>
    <row r="107" spans="1:11" ht="64.5" thickBot="1">
      <c r="A107" s="117"/>
      <c r="B107" s="119" t="s">
        <v>52</v>
      </c>
      <c r="C107" s="119" t="s">
        <v>53</v>
      </c>
      <c r="D107" s="119" t="s">
        <v>54</v>
      </c>
      <c r="I107" s="57" t="s">
        <v>68</v>
      </c>
      <c r="J107" s="58"/>
      <c r="K107" s="59"/>
    </row>
    <row r="108" spans="1:11" ht="15">
      <c r="A108" s="52">
        <v>2022</v>
      </c>
      <c r="B108" s="128">
        <f>F65</f>
        <v>4113</v>
      </c>
      <c r="C108" s="135">
        <f>F72</f>
        <v>4113</v>
      </c>
      <c r="D108" s="67">
        <f>(B108+C108)/2</f>
        <v>4113</v>
      </c>
      <c r="I108" s="50" t="s">
        <v>10</v>
      </c>
      <c r="J108" s="118" t="s">
        <v>30</v>
      </c>
      <c r="K108" s="118" t="s">
        <v>31</v>
      </c>
    </row>
    <row r="109" spans="1:11" ht="39" thickBot="1">
      <c r="A109" s="53">
        <v>2023</v>
      </c>
      <c r="B109" s="130">
        <f>E66*E91</f>
        <v>4224.493906988312</v>
      </c>
      <c r="C109" s="136">
        <f>E73*E99</f>
        <v>3788.289473684211</v>
      </c>
      <c r="D109" s="131">
        <f>(B109+C109)/2</f>
        <v>4006.3916903362615</v>
      </c>
      <c r="I109" s="117"/>
      <c r="J109" s="119" t="s">
        <v>69</v>
      </c>
      <c r="K109" s="119" t="s">
        <v>70</v>
      </c>
    </row>
    <row r="110" spans="1:11" ht="15">
      <c r="A110" s="54">
        <v>2024</v>
      </c>
      <c r="B110" s="130">
        <f>D67*D91</f>
        <v>4172.003584463179</v>
      </c>
      <c r="C110" s="136">
        <f>D74*D99</f>
        <v>3987.0367510583105</v>
      </c>
      <c r="D110" s="131">
        <f>(B110+C110)/2</f>
        <v>4079.5201677607447</v>
      </c>
      <c r="I110" s="52">
        <v>2022</v>
      </c>
      <c r="J110" s="65"/>
      <c r="K110" s="67"/>
    </row>
    <row r="111" spans="1:11" ht="15">
      <c r="A111" s="55">
        <v>2025</v>
      </c>
      <c r="B111" s="130">
        <f>C68*C91</f>
        <v>4250.580265210893</v>
      </c>
      <c r="C111" s="136">
        <f>C75*C99</f>
        <v>3897.974848734592</v>
      </c>
      <c r="D111" s="131">
        <f>(B111+C111)/2</f>
        <v>4074.277556972743</v>
      </c>
      <c r="I111" s="53">
        <v>2023</v>
      </c>
      <c r="J111" s="68"/>
      <c r="K111" s="70"/>
    </row>
    <row r="112" spans="1:11" ht="15.75" thickBot="1">
      <c r="A112" s="56">
        <v>2026</v>
      </c>
      <c r="B112" s="132">
        <f>B69*B91</f>
        <v>4470.239600451421</v>
      </c>
      <c r="C112" s="137">
        <f>B76*B99</f>
        <v>4233.587761609581</v>
      </c>
      <c r="D112" s="133">
        <f>(B112+C112)/2</f>
        <v>4351.913681030501</v>
      </c>
      <c r="I112" s="54">
        <v>2024</v>
      </c>
      <c r="J112" s="68"/>
      <c r="K112" s="70"/>
    </row>
    <row r="113" spans="9:11" ht="15.75" thickBot="1">
      <c r="I113" s="55">
        <v>2025</v>
      </c>
      <c r="J113" s="68"/>
      <c r="K113" s="70"/>
    </row>
    <row r="114" spans="1:11" ht="15.75" thickBot="1">
      <c r="A114" s="138" t="s">
        <v>55</v>
      </c>
      <c r="B114" s="139"/>
      <c r="C114" s="139"/>
      <c r="D114" s="139"/>
      <c r="E114" s="139"/>
      <c r="F114" s="140"/>
      <c r="I114" s="56">
        <v>2026</v>
      </c>
      <c r="J114" s="79"/>
      <c r="K114" s="77"/>
    </row>
    <row r="115" spans="1:6" ht="12.75">
      <c r="A115" s="141" t="s">
        <v>56</v>
      </c>
      <c r="B115" s="142"/>
      <c r="C115" s="142"/>
      <c r="D115" s="142"/>
      <c r="E115" s="142"/>
      <c r="F115" s="143"/>
    </row>
    <row r="116" spans="1:6" ht="12.75">
      <c r="A116" s="144" t="s">
        <v>57</v>
      </c>
      <c r="B116" s="145"/>
      <c r="C116" s="145"/>
      <c r="D116" s="145"/>
      <c r="E116" s="145"/>
      <c r="F116" s="146"/>
    </row>
    <row r="117" spans="1:6" ht="27.75" customHeight="1" thickBot="1">
      <c r="A117" s="147" t="s">
        <v>58</v>
      </c>
      <c r="B117" s="93"/>
      <c r="C117" s="93"/>
      <c r="D117" s="93"/>
      <c r="E117" s="93"/>
      <c r="F117" s="94"/>
    </row>
    <row r="118" spans="1:6" ht="12.75">
      <c r="A118" s="95" t="s">
        <v>22</v>
      </c>
      <c r="B118" s="96"/>
      <c r="C118" s="96"/>
      <c r="D118" s="96"/>
      <c r="E118" s="96"/>
      <c r="F118" s="97"/>
    </row>
    <row r="119" spans="1:6" ht="13.5" thickBot="1">
      <c r="A119" s="98" t="s">
        <v>23</v>
      </c>
      <c r="B119" s="99"/>
      <c r="C119" s="99"/>
      <c r="D119" s="99"/>
      <c r="E119" s="99"/>
      <c r="F119" s="100"/>
    </row>
    <row r="120" spans="1:12" ht="13.5" thickBot="1">
      <c r="A120" s="57" t="s">
        <v>64</v>
      </c>
      <c r="B120" s="58"/>
      <c r="C120" s="58"/>
      <c r="D120" s="58"/>
      <c r="E120" s="58"/>
      <c r="F120" s="59"/>
      <c r="I120" s="57" t="s">
        <v>77</v>
      </c>
      <c r="J120" s="58"/>
      <c r="K120" s="58"/>
      <c r="L120" s="59"/>
    </row>
    <row r="121" spans="1:12" ht="15.75" thickBot="1">
      <c r="A121" s="50" t="s">
        <v>10</v>
      </c>
      <c r="B121" s="31" t="s">
        <v>60</v>
      </c>
      <c r="C121" s="2"/>
      <c r="D121" s="2"/>
      <c r="E121" s="2"/>
      <c r="F121" s="3"/>
      <c r="I121" s="50" t="s">
        <v>10</v>
      </c>
      <c r="J121" s="118" t="s">
        <v>30</v>
      </c>
      <c r="K121" s="118" t="s">
        <v>31</v>
      </c>
      <c r="L121" s="118" t="s">
        <v>50</v>
      </c>
    </row>
    <row r="122" spans="1:12" ht="51.75" thickBot="1">
      <c r="A122" s="51"/>
      <c r="B122" s="32">
        <v>12</v>
      </c>
      <c r="C122" s="33">
        <v>24</v>
      </c>
      <c r="D122" s="33">
        <v>36</v>
      </c>
      <c r="E122" s="33">
        <v>48</v>
      </c>
      <c r="F122" s="34" t="s">
        <v>9</v>
      </c>
      <c r="I122" s="117"/>
      <c r="J122" s="119" t="s">
        <v>78</v>
      </c>
      <c r="K122" s="119" t="s">
        <v>79</v>
      </c>
      <c r="L122" s="119" t="s">
        <v>80</v>
      </c>
    </row>
    <row r="123" spans="1:12" ht="15">
      <c r="A123" s="52">
        <v>2022</v>
      </c>
      <c r="B123" s="35">
        <f>B20/B72</f>
        <v>0.0975609756097561</v>
      </c>
      <c r="C123" s="36">
        <f aca="true" t="shared" si="8" ref="C123:F124">C20/C72</f>
        <v>0.08152355496157701</v>
      </c>
      <c r="D123" s="36">
        <f t="shared" si="8"/>
        <v>0.09180918091809182</v>
      </c>
      <c r="E123" s="36">
        <f t="shared" si="8"/>
        <v>0.09421052631578947</v>
      </c>
      <c r="F123" s="37">
        <f t="shared" si="8"/>
        <v>0.09968392900559203</v>
      </c>
      <c r="I123" s="52">
        <v>2022</v>
      </c>
      <c r="J123" s="65"/>
      <c r="K123" s="66"/>
      <c r="L123" s="67"/>
    </row>
    <row r="124" spans="1:12" ht="15">
      <c r="A124" s="53">
        <v>2023</v>
      </c>
      <c r="B124" s="151">
        <f aca="true" t="shared" si="9" ref="B124:D127">B21/B73</f>
        <v>0.08809746954076851</v>
      </c>
      <c r="C124" s="150">
        <f t="shared" si="9"/>
        <v>0.08879639264654873</v>
      </c>
      <c r="D124" s="150">
        <f t="shared" si="9"/>
        <v>0.0970661672908864</v>
      </c>
      <c r="E124" s="150">
        <f t="shared" si="8"/>
        <v>0.10571428571428572</v>
      </c>
      <c r="F124" s="40"/>
      <c r="I124" s="53">
        <v>2023</v>
      </c>
      <c r="J124" s="68"/>
      <c r="K124" s="69"/>
      <c r="L124" s="70"/>
    </row>
    <row r="125" spans="1:12" ht="15">
      <c r="A125" s="54">
        <v>2024</v>
      </c>
      <c r="B125" s="151">
        <f t="shared" si="9"/>
        <v>0.08955895589558956</v>
      </c>
      <c r="C125" s="150">
        <f t="shared" si="9"/>
        <v>0.08038461538461539</v>
      </c>
      <c r="D125" s="150">
        <f t="shared" si="9"/>
        <v>0.08727272727272728</v>
      </c>
      <c r="E125" s="42"/>
      <c r="F125" s="43"/>
      <c r="I125" s="54">
        <v>2024</v>
      </c>
      <c r="J125" s="68"/>
      <c r="K125" s="69"/>
      <c r="L125" s="70"/>
    </row>
    <row r="126" spans="1:12" ht="15">
      <c r="A126" s="55">
        <v>2025</v>
      </c>
      <c r="B126" s="151">
        <f t="shared" si="9"/>
        <v>0.10784313725490197</v>
      </c>
      <c r="C126" s="150">
        <f t="shared" si="9"/>
        <v>0.11913357400722022</v>
      </c>
      <c r="D126" s="45"/>
      <c r="E126" s="45"/>
      <c r="F126" s="46"/>
      <c r="I126" s="55">
        <v>2025</v>
      </c>
      <c r="J126" s="68"/>
      <c r="K126" s="69"/>
      <c r="L126" s="70"/>
    </row>
    <row r="127" spans="1:12" ht="15.75" thickBot="1">
      <c r="A127" s="56">
        <v>2026</v>
      </c>
      <c r="B127" s="152">
        <f t="shared" si="9"/>
        <v>0.11091393078970718</v>
      </c>
      <c r="C127" s="48"/>
      <c r="D127" s="48"/>
      <c r="E127" s="48"/>
      <c r="F127" s="49"/>
      <c r="I127" s="56">
        <v>2026</v>
      </c>
      <c r="J127" s="79"/>
      <c r="K127" s="76"/>
      <c r="L127" s="77"/>
    </row>
    <row r="128" spans="1:6" ht="13.5" thickBot="1">
      <c r="A128" s="60"/>
      <c r="B128" s="148" t="s">
        <v>61</v>
      </c>
      <c r="C128" s="149"/>
      <c r="D128" s="149"/>
      <c r="E128" s="149"/>
      <c r="F128" s="103"/>
    </row>
    <row r="129" spans="1:6" ht="15.75" thickBot="1">
      <c r="A129" s="64" t="s">
        <v>10</v>
      </c>
      <c r="B129" s="110" t="s">
        <v>25</v>
      </c>
      <c r="C129" s="110" t="s">
        <v>26</v>
      </c>
      <c r="D129" s="108" t="s">
        <v>27</v>
      </c>
      <c r="E129" s="110" t="s">
        <v>28</v>
      </c>
      <c r="F129" s="108"/>
    </row>
    <row r="130" spans="1:6" ht="15">
      <c r="A130" s="52">
        <v>2022</v>
      </c>
      <c r="B130" s="65">
        <f>C123/B123</f>
        <v>0.8356164383561643</v>
      </c>
      <c r="C130" s="66">
        <f aca="true" t="shared" si="10" ref="C130:E131">D123/C123</f>
        <v>1.1261675347862656</v>
      </c>
      <c r="D130" s="66">
        <f t="shared" si="10"/>
        <v>1.0261558307533538</v>
      </c>
      <c r="E130" s="67">
        <f t="shared" si="10"/>
        <v>1.0580975704504183</v>
      </c>
      <c r="F130" s="102"/>
    </row>
    <row r="131" spans="1:6" ht="15">
      <c r="A131" s="53">
        <v>2023</v>
      </c>
      <c r="B131" s="68">
        <f aca="true" t="shared" si="11" ref="B131:C133">C124/B124</f>
        <v>1.0079335207858244</v>
      </c>
      <c r="C131" s="69">
        <f t="shared" si="11"/>
        <v>1.093131876170412</v>
      </c>
      <c r="D131" s="69">
        <f t="shared" si="10"/>
        <v>1.0890950849793295</v>
      </c>
      <c r="E131" s="70"/>
      <c r="F131" s="102"/>
    </row>
    <row r="132" spans="1:6" ht="15">
      <c r="A132" s="54">
        <v>2024</v>
      </c>
      <c r="B132" s="68">
        <f t="shared" si="11"/>
        <v>0.8975608813297256</v>
      </c>
      <c r="C132" s="69">
        <f t="shared" si="11"/>
        <v>1.085689430187038</v>
      </c>
      <c r="D132" s="69"/>
      <c r="E132" s="70"/>
      <c r="F132" s="102"/>
    </row>
    <row r="133" spans="1:6" ht="15.75" thickBot="1">
      <c r="A133" s="55">
        <v>2025</v>
      </c>
      <c r="B133" s="79">
        <f t="shared" si="11"/>
        <v>1.1046931407942238</v>
      </c>
      <c r="C133" s="76"/>
      <c r="D133" s="76"/>
      <c r="E133" s="77"/>
      <c r="F133" s="102"/>
    </row>
    <row r="134" spans="1:6" ht="25.5">
      <c r="A134" s="80" t="s">
        <v>13</v>
      </c>
      <c r="B134" s="153">
        <f>SUM(B130:B133)/4</f>
        <v>0.9614509953164845</v>
      </c>
      <c r="C134" s="154">
        <f>SUM(C130:C132)/3</f>
        <v>1.1016629470479053</v>
      </c>
      <c r="D134" s="154">
        <f>SUM(D130:D131)/2</f>
        <v>1.0576254578663415</v>
      </c>
      <c r="E134" s="155">
        <f>E130</f>
        <v>1.0580975704504183</v>
      </c>
      <c r="F134" s="102"/>
    </row>
    <row r="135" spans="1:6" ht="26.25" thickBot="1">
      <c r="A135" s="75" t="s">
        <v>62</v>
      </c>
      <c r="B135" s="156">
        <f>B134*C134*D134*E134</f>
        <v>1.1853142603973967</v>
      </c>
      <c r="C135" s="157">
        <f>C134*D134*E134</f>
        <v>1.2328389758515172</v>
      </c>
      <c r="D135" s="157">
        <f>D134*E134</f>
        <v>1.1190709274148873</v>
      </c>
      <c r="E135" s="158">
        <f>E134</f>
        <v>1.0580975704504183</v>
      </c>
      <c r="F135" s="102"/>
    </row>
    <row r="136" ht="13.5" thickBot="1"/>
    <row r="137" spans="1:6" ht="13.5" thickBot="1">
      <c r="A137" s="138" t="s">
        <v>65</v>
      </c>
      <c r="B137" s="139"/>
      <c r="C137" s="139"/>
      <c r="D137" s="139"/>
      <c r="E137" s="139"/>
      <c r="F137" s="140"/>
    </row>
    <row r="138" spans="1:6" ht="26.25" customHeight="1">
      <c r="A138" s="159" t="s">
        <v>66</v>
      </c>
      <c r="B138" s="160"/>
      <c r="C138" s="160"/>
      <c r="D138" s="160"/>
      <c r="E138" s="160"/>
      <c r="F138" s="161"/>
    </row>
    <row r="139" spans="1:6" ht="25.5" customHeight="1" thickBot="1">
      <c r="A139" s="147" t="s">
        <v>67</v>
      </c>
      <c r="B139" s="93"/>
      <c r="C139" s="93"/>
      <c r="D139" s="93"/>
      <c r="E139" s="93"/>
      <c r="F139" s="94"/>
    </row>
    <row r="140" spans="1:6" ht="12.75">
      <c r="A140" s="95" t="s">
        <v>22</v>
      </c>
      <c r="B140" s="96"/>
      <c r="C140" s="96"/>
      <c r="D140" s="96"/>
      <c r="E140" s="96"/>
      <c r="F140" s="97"/>
    </row>
    <row r="141" spans="1:6" ht="12.75">
      <c r="A141" s="122" t="s">
        <v>23</v>
      </c>
      <c r="B141" s="123"/>
      <c r="C141" s="123"/>
      <c r="D141" s="123"/>
      <c r="E141" s="123"/>
      <c r="F141" s="124"/>
    </row>
    <row r="142" spans="1:6" ht="13.5" thickBot="1">
      <c r="A142" s="125" t="s">
        <v>35</v>
      </c>
      <c r="B142" s="126"/>
      <c r="C142" s="126"/>
      <c r="D142" s="126"/>
      <c r="E142" s="126"/>
      <c r="F142" s="127"/>
    </row>
    <row r="143" spans="1:3" ht="13.5" thickBot="1">
      <c r="A143" s="57" t="s">
        <v>71</v>
      </c>
      <c r="B143" s="58"/>
      <c r="C143" s="59"/>
    </row>
    <row r="144" spans="1:3" ht="12.75">
      <c r="A144" s="50" t="s">
        <v>10</v>
      </c>
      <c r="B144" s="118" t="s">
        <v>30</v>
      </c>
      <c r="C144" s="118" t="s">
        <v>31</v>
      </c>
    </row>
    <row r="145" spans="1:3" ht="64.5" thickBot="1">
      <c r="A145" s="117"/>
      <c r="B145" s="119" t="s">
        <v>69</v>
      </c>
      <c r="C145" s="119" t="s">
        <v>70</v>
      </c>
    </row>
    <row r="146" spans="1:3" ht="15">
      <c r="A146" s="52">
        <v>2022</v>
      </c>
      <c r="B146" s="65">
        <f>F123</f>
        <v>0.09968392900559203</v>
      </c>
      <c r="C146" s="67">
        <f>B146*D108</f>
        <v>410</v>
      </c>
    </row>
    <row r="147" spans="1:3" ht="15">
      <c r="A147" s="53">
        <v>2023</v>
      </c>
      <c r="B147" s="68">
        <f>E124*E135</f>
        <v>0.11185602887618708</v>
      </c>
      <c r="C147" s="131">
        <f>B147*D109</f>
        <v>448.13906460356884</v>
      </c>
    </row>
    <row r="148" spans="1:3" ht="15">
      <c r="A148" s="54">
        <v>2024</v>
      </c>
      <c r="B148" s="68">
        <f>D125*D135</f>
        <v>0.09766437184711745</v>
      </c>
      <c r="C148" s="131">
        <f>B148*D110</f>
        <v>398.42377462200034</v>
      </c>
    </row>
    <row r="149" spans="1:3" ht="15">
      <c r="A149" s="55">
        <v>2025</v>
      </c>
      <c r="B149" s="68">
        <f>C126*C135</f>
        <v>0.1468725133685923</v>
      </c>
      <c r="C149" s="131">
        <f>B149*D111</f>
        <v>598.3993849538348</v>
      </c>
    </row>
    <row r="150" spans="1:3" ht="15.75" thickBot="1">
      <c r="A150" s="56">
        <v>2026</v>
      </c>
      <c r="B150" s="79">
        <f>B127*B135</f>
        <v>0.1314678638417698</v>
      </c>
      <c r="C150" s="133">
        <f>B150*D112</f>
        <v>572.1367952688531</v>
      </c>
    </row>
    <row r="151" ht="13.5" thickBot="1"/>
    <row r="152" spans="1:6" ht="13.5" thickBot="1">
      <c r="A152" s="28" t="s">
        <v>72</v>
      </c>
      <c r="B152" s="29"/>
      <c r="C152" s="29"/>
      <c r="D152" s="29"/>
      <c r="E152" s="29"/>
      <c r="F152" s="30"/>
    </row>
    <row r="153" spans="1:6" ht="12.75">
      <c r="A153" s="85" t="s">
        <v>73</v>
      </c>
      <c r="B153" s="162"/>
      <c r="C153" s="162"/>
      <c r="D153" s="162"/>
      <c r="E153" s="162"/>
      <c r="F153" s="163"/>
    </row>
    <row r="154" spans="1:6" ht="12.75">
      <c r="A154" s="164" t="s">
        <v>74</v>
      </c>
      <c r="B154" s="165"/>
      <c r="C154" s="165"/>
      <c r="D154" s="165"/>
      <c r="E154" s="165"/>
      <c r="F154" s="166"/>
    </row>
    <row r="155" spans="1:6" ht="13.5" thickBot="1">
      <c r="A155" s="167" t="s">
        <v>75</v>
      </c>
      <c r="B155" s="168"/>
      <c r="C155" s="168"/>
      <c r="D155" s="168"/>
      <c r="E155" s="168"/>
      <c r="F155" s="169"/>
    </row>
    <row r="156" spans="1:6" ht="12.75">
      <c r="A156" s="95" t="s">
        <v>22</v>
      </c>
      <c r="B156" s="96"/>
      <c r="C156" s="96"/>
      <c r="D156" s="96"/>
      <c r="E156" s="96"/>
      <c r="F156" s="97"/>
    </row>
    <row r="157" spans="1:6" ht="12.75">
      <c r="A157" s="122" t="s">
        <v>23</v>
      </c>
      <c r="B157" s="123"/>
      <c r="C157" s="123"/>
      <c r="D157" s="123"/>
      <c r="E157" s="123"/>
      <c r="F157" s="124"/>
    </row>
    <row r="158" spans="1:6" ht="13.5" thickBot="1">
      <c r="A158" s="125" t="s">
        <v>35</v>
      </c>
      <c r="B158" s="126"/>
      <c r="C158" s="126"/>
      <c r="D158" s="126"/>
      <c r="E158" s="126"/>
      <c r="F158" s="127"/>
    </row>
    <row r="159" spans="1:4" ht="13.5" thickBot="1">
      <c r="A159" s="57" t="s">
        <v>77</v>
      </c>
      <c r="B159" s="58"/>
      <c r="C159" s="58"/>
      <c r="D159" s="59"/>
    </row>
    <row r="160" spans="1:4" ht="12.75">
      <c r="A160" s="50" t="s">
        <v>10</v>
      </c>
      <c r="B160" s="118" t="s">
        <v>30</v>
      </c>
      <c r="C160" s="118" t="s">
        <v>31</v>
      </c>
      <c r="D160" s="118" t="s">
        <v>50</v>
      </c>
    </row>
    <row r="161" spans="1:4" ht="77.25" thickBot="1">
      <c r="A161" s="117"/>
      <c r="B161" s="119" t="s">
        <v>78</v>
      </c>
      <c r="C161" s="119" t="s">
        <v>79</v>
      </c>
      <c r="D161" s="119" t="s">
        <v>80</v>
      </c>
    </row>
    <row r="162" spans="1:4" ht="15">
      <c r="A162" s="52">
        <v>2022</v>
      </c>
      <c r="B162" s="128">
        <f>B56-F20</f>
        <v>0</v>
      </c>
      <c r="C162" s="135">
        <f>C56-F20</f>
        <v>0</v>
      </c>
      <c r="D162" s="67">
        <f>C146-F20</f>
        <v>0</v>
      </c>
    </row>
    <row r="163" spans="1:4" ht="15">
      <c r="A163" s="53">
        <v>2023</v>
      </c>
      <c r="B163" s="130">
        <f>B57-E21</f>
        <v>38.98263027295286</v>
      </c>
      <c r="C163" s="136">
        <f>C57-E21</f>
        <v>53.74301675977654</v>
      </c>
      <c r="D163" s="131">
        <f>C147-E21</f>
        <v>78.13906460356884</v>
      </c>
    </row>
    <row r="164" spans="1:4" ht="15">
      <c r="A164" s="54">
        <v>2024</v>
      </c>
      <c r="B164" s="130">
        <f>B58-D22</f>
        <v>119.40466906365532</v>
      </c>
      <c r="C164" s="136">
        <f>C58-D22</f>
        <v>101.14373085453622</v>
      </c>
      <c r="D164" s="131">
        <f>C148-D22</f>
        <v>110.42377462200034</v>
      </c>
    </row>
    <row r="165" spans="1:4" ht="15">
      <c r="A165" s="55">
        <v>2025</v>
      </c>
      <c r="B165" s="130">
        <f>B59-C23</f>
        <v>196.8575729201242</v>
      </c>
      <c r="C165" s="136">
        <f>C59-C23</f>
        <v>241.77453111263867</v>
      </c>
      <c r="D165" s="131">
        <f>C149-C23</f>
        <v>268.3993849538348</v>
      </c>
    </row>
    <row r="166" spans="1:4" ht="15.75" thickBot="1">
      <c r="A166" s="56">
        <v>2026</v>
      </c>
      <c r="B166" s="132">
        <f>B60-B24</f>
        <v>232.12552312012383</v>
      </c>
      <c r="C166" s="137">
        <f>C60-B24</f>
        <v>305.7424696581012</v>
      </c>
      <c r="D166" s="133">
        <f>C150-B24</f>
        <v>322.1367952688531</v>
      </c>
    </row>
  </sheetData>
  <mergeCells count="93">
    <mergeCell ref="A160:A161"/>
    <mergeCell ref="A158:F158"/>
    <mergeCell ref="I120:L120"/>
    <mergeCell ref="I121:I122"/>
    <mergeCell ref="A159:D159"/>
    <mergeCell ref="A154:F154"/>
    <mergeCell ref="A155:F155"/>
    <mergeCell ref="A156:F156"/>
    <mergeCell ref="A157:F157"/>
    <mergeCell ref="A143:C143"/>
    <mergeCell ref="A144:A145"/>
    <mergeCell ref="A152:F152"/>
    <mergeCell ref="A153:F153"/>
    <mergeCell ref="A141:F141"/>
    <mergeCell ref="A142:F142"/>
    <mergeCell ref="I107:K107"/>
    <mergeCell ref="I108:I109"/>
    <mergeCell ref="A137:F137"/>
    <mergeCell ref="A138:F138"/>
    <mergeCell ref="A139:F139"/>
    <mergeCell ref="A140:F140"/>
    <mergeCell ref="A120:F120"/>
    <mergeCell ref="A121:A122"/>
    <mergeCell ref="B121:F121"/>
    <mergeCell ref="B128:F128"/>
    <mergeCell ref="A116:F116"/>
    <mergeCell ref="A117:F117"/>
    <mergeCell ref="A118:F118"/>
    <mergeCell ref="A119:F119"/>
    <mergeCell ref="A105:D105"/>
    <mergeCell ref="A106:A107"/>
    <mergeCell ref="A114:F114"/>
    <mergeCell ref="A115:F115"/>
    <mergeCell ref="A102:F102"/>
    <mergeCell ref="A103:F103"/>
    <mergeCell ref="A104:F104"/>
    <mergeCell ref="I63:I64"/>
    <mergeCell ref="I62:L62"/>
    <mergeCell ref="I84:I85"/>
    <mergeCell ref="J84:N84"/>
    <mergeCell ref="I83:N83"/>
    <mergeCell ref="J91:N91"/>
    <mergeCell ref="A83:F83"/>
    <mergeCell ref="B84:F84"/>
    <mergeCell ref="B92:F92"/>
    <mergeCell ref="A101:F101"/>
    <mergeCell ref="A79:G79"/>
    <mergeCell ref="A80:G80"/>
    <mergeCell ref="A81:F81"/>
    <mergeCell ref="A82:F82"/>
    <mergeCell ref="A70:A71"/>
    <mergeCell ref="B70:F70"/>
    <mergeCell ref="A77:G77"/>
    <mergeCell ref="A78:G78"/>
    <mergeCell ref="A53:C53"/>
    <mergeCell ref="A52:F52"/>
    <mergeCell ref="A62:F62"/>
    <mergeCell ref="A63:A64"/>
    <mergeCell ref="B63:F63"/>
    <mergeCell ref="A30:F30"/>
    <mergeCell ref="A31:F31"/>
    <mergeCell ref="B32:F32"/>
    <mergeCell ref="B40:F40"/>
    <mergeCell ref="A26:G26"/>
    <mergeCell ref="A27:G27"/>
    <mergeCell ref="A28:G28"/>
    <mergeCell ref="A29:F29"/>
    <mergeCell ref="A25:G25"/>
    <mergeCell ref="A49:F49"/>
    <mergeCell ref="A50:F50"/>
    <mergeCell ref="A51:F51"/>
    <mergeCell ref="I31:K31"/>
    <mergeCell ref="I32:I33"/>
    <mergeCell ref="I40:N40"/>
    <mergeCell ref="J41:N41"/>
    <mergeCell ref="J49:N49"/>
    <mergeCell ref="A18:A19"/>
    <mergeCell ref="B18:F18"/>
    <mergeCell ref="I10:N10"/>
    <mergeCell ref="J11:N11"/>
    <mergeCell ref="J19:N19"/>
    <mergeCell ref="A8:F9"/>
    <mergeCell ref="A10:F10"/>
    <mergeCell ref="A11:A12"/>
    <mergeCell ref="B11:F11"/>
    <mergeCell ref="A4:F4"/>
    <mergeCell ref="A5:F5"/>
    <mergeCell ref="A6:F6"/>
    <mergeCell ref="A7:F7"/>
    <mergeCell ref="A1:F1"/>
    <mergeCell ref="A2:F2"/>
    <mergeCell ref="A3:B3"/>
    <mergeCell ref="C3:F3"/>
  </mergeCells>
  <hyperlinks>
    <hyperlink ref="A2:F2" r:id="rId1" display="The Actuary's Free Study Guide for Exam 6"/>
    <hyperlink ref="A4:F4" r:id="rId2" display="Published under the Creative Commons Attribution Share-Alike License 3.0"/>
    <hyperlink ref="A6:F6" r:id="rId3" display="Estimating Unpaid Claims Using Basic Techniques"/>
  </hyperlinks>
  <printOptions/>
  <pageMargins left="0.75" right="0.75" top="1" bottom="1" header="0.5" footer="0.5"/>
  <pageSetup horizontalDpi="1200" verticalDpi="1200" orientation="portrait"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gstolyarov</cp:lastModifiedBy>
  <dcterms:created xsi:type="dcterms:W3CDTF">1996-10-14T23:33:28Z</dcterms:created>
  <dcterms:modified xsi:type="dcterms:W3CDTF">2010-09-09T19:32:37Z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